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0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9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_rels/sheet13.xml.rels" ContentType="application/vnd.openxmlformats-package.relationships+xml"/>
  <Override PartName="/xl/worksheets/_rels/sheet14.xml.rels" ContentType="application/vnd.openxmlformats-package.relationships+xml"/>
  <Override PartName="/xl/worksheets/_rels/sheet15.xml.rels" ContentType="application/vnd.openxmlformats-package.relationships+xml"/>
  <Override PartName="/xl/worksheets/_rels/sheet16.xml.rels" ContentType="application/vnd.openxmlformats-package.relationships+xml"/>
  <Override PartName="/xl/worksheets/_rels/sheet17.xml.rels" ContentType="application/vnd.openxmlformats-package.relationships+xml"/>
  <Override PartName="/xl/worksheets/_rels/sheet18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9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 lockWindows="false"/>
  <bookViews>
    <workbookView showHorizontalScroll="true" showVerticalScroll="true" showSheetTabs="true" xWindow="0" yWindow="0" windowWidth="16384" windowHeight="8192" tabRatio="500" firstSheet="0" activeTab="17"/>
  </bookViews>
  <sheets>
    <sheet name="Rekapitulácia stavby" sheetId="1" state="visible" r:id="rId2"/>
    <sheet name="A1.1 - Zlepšenie TOK zate..." sheetId="2" state="visible" r:id="rId3"/>
    <sheet name="A1.10 - Zlepšenie TOK pod..." sheetId="3" state="visible" r:id="rId4"/>
    <sheet name="A1.11 - Zlepšenie TOK ste..." sheetId="4" state="visible" r:id="rId5"/>
    <sheet name="A1.12 - Výmena otvorových..." sheetId="5" state="visible" r:id="rId6"/>
    <sheet name="A1.6 - Zlepšenie TOK šikm..." sheetId="6" state="visible" r:id="rId7"/>
    <sheet name="A1.8 - Zlepšenie TOK stro..." sheetId="7" state="visible" r:id="rId8"/>
    <sheet name="A2.1 - Systém tieniacej t..." sheetId="8" state="visible" r:id="rId9"/>
    <sheet name="B 1.5 - Výmena vykurovaci..." sheetId="9" state="visible" r:id="rId10"/>
    <sheet name="B 3.1 - Systém núteného v..." sheetId="10" state="visible" r:id="rId11"/>
    <sheet name="B 3.3 - Výmena systému ch..." sheetId="11" state="visible" r:id="rId12"/>
    <sheet name="B4.1 - Systém umelého osv..." sheetId="12" state="visible" r:id="rId13"/>
    <sheet name="C 1.6.4 - Vnútorné rozvod..." sheetId="13" state="visible" r:id="rId14"/>
    <sheet name="C 2.5.4 - Prípojky inžini..." sheetId="14" state="visible" r:id="rId15"/>
    <sheet name="C1.2.5 - Výmena krytiny" sheetId="15" state="visible" r:id="rId16"/>
    <sheet name="C1.5 - Zvýšenie mobility ..." sheetId="16" state="visible" r:id="rId17"/>
    <sheet name="Neoprávnené náklady1 - St..." sheetId="17" state="visible" r:id="rId18"/>
    <sheet name="Neoprávnené náklady2 - Vy..." sheetId="18" state="visible" r:id="rId19"/>
  </sheets>
  <definedNames>
    <definedName function="false" hidden="false" localSheetId="1" name="_xlnm.Print_Area" vbProcedure="false">'A1.1 - Zlepšenie TOK zate...'!$C$4:$J$76;'A1.1 - Zlepšenie TOK zate...'!$C$82:$J$105;'A1.1 - Zlepšenie TOK zate...'!$C$111:$J$166</definedName>
    <definedName function="false" hidden="false" localSheetId="1" name="_xlnm.Print_Titles" vbProcedure="false">'A1.1 - Zlepšenie TOK zate...'!$123:$123</definedName>
    <definedName function="false" hidden="true" localSheetId="1" name="_xlnm._FilterDatabase" vbProcedure="false">'A1.1 - Zlepšenie TOK zate...'!$C$123:$K$166</definedName>
    <definedName function="false" hidden="false" localSheetId="2" name="_xlnm.Print_Area" vbProcedure="false">'A1.10 - Zlepšenie TOK pod...'!$C$4:$J$76;'A1.10 - Zlepšenie TOK pod...'!$C$82:$J$109;'A1.10 - Zlepšenie TOK pod...'!$C$115:$J$182</definedName>
    <definedName function="false" hidden="false" localSheetId="2" name="_xlnm.Print_Titles" vbProcedure="false">'A1.10 - Zlepšenie TOK pod...'!$127:$127</definedName>
    <definedName function="false" hidden="true" localSheetId="2" name="_xlnm._FilterDatabase" vbProcedure="false">'A1.10 - Zlepšenie TOK pod...'!$C$127:$K$182</definedName>
    <definedName function="false" hidden="false" localSheetId="3" name="_xlnm.Print_Area" vbProcedure="false">'A1.11 - Zlepšenie TOK ste...'!$C$4:$J$76;'A1.11 - Zlepšenie TOK ste...'!$C$82:$J$105;'A1.11 - Zlepšenie TOK ste...'!$C$111:$J$151</definedName>
    <definedName function="false" hidden="false" localSheetId="3" name="_xlnm.Print_Titles" vbProcedure="false">'A1.11 - Zlepšenie TOK ste...'!$123:$123</definedName>
    <definedName function="false" hidden="true" localSheetId="3" name="_xlnm._FilterDatabase" vbProcedure="false">'A1.11 - Zlepšenie TOK ste...'!$C$123:$K$151</definedName>
    <definedName function="false" hidden="false" localSheetId="4" name="_xlnm.Print_Area" vbProcedure="false">'A1.12 - Výmena otvorových...'!$C$4:$J$76;'A1.12 - Výmena otvorových...'!$C$82:$J$105;'A1.12 - Výmena otvorových...'!$C$111:$J$173</definedName>
    <definedName function="false" hidden="false" localSheetId="4" name="_xlnm.Print_Titles" vbProcedure="false">'A1.12 - Výmena otvorových...'!$123:$123</definedName>
    <definedName function="false" hidden="true" localSheetId="4" name="_xlnm._FilterDatabase" vbProcedure="false">'A1.12 - Výmena otvorových...'!$C$123:$K$173</definedName>
    <definedName function="false" hidden="false" localSheetId="5" name="_xlnm.Print_Area" vbProcedure="false">'A1.6 - Zlepšenie TOK šikm...'!$C$4:$J$76;'A1.6 - Zlepšenie TOK šikm...'!$C$82:$J$108;'A1.6 - Zlepšenie TOK šikm...'!$C$114:$J$174</definedName>
    <definedName function="false" hidden="false" localSheetId="5" name="_xlnm.Print_Titles" vbProcedure="false">'A1.6 - Zlepšenie TOK šikm...'!$126:$126</definedName>
    <definedName function="false" hidden="true" localSheetId="5" name="_xlnm._FilterDatabase" vbProcedure="false">'A1.6 - Zlepšenie TOK šikm...'!$C$126:$K$174</definedName>
    <definedName function="false" hidden="false" localSheetId="6" name="_xlnm.Print_Area" vbProcedure="false">'A1.8 - Zlepšenie TOK stro...'!$C$4:$J$76;'A1.8 - Zlepšenie TOK stro...'!$C$82:$J$107;'A1.8 - Zlepšenie TOK stro...'!$C$113:$J$161</definedName>
    <definedName function="false" hidden="false" localSheetId="6" name="_xlnm.Print_Titles" vbProcedure="false">'A1.8 - Zlepšenie TOK stro...'!$125:$125</definedName>
    <definedName function="false" hidden="true" localSheetId="6" name="_xlnm._FilterDatabase" vbProcedure="false">'A1.8 - Zlepšenie TOK stro...'!$C$125:$K$161</definedName>
    <definedName function="false" hidden="false" localSheetId="7" name="_xlnm.Print_Area" vbProcedure="false">'A2.1 - Systém tieniacej t...'!$C$4:$J$76;'A2.1 - Systém tieniacej t...'!$C$82:$J$99;'A2.1 - Systém tieniacej t...'!$C$105:$J$129</definedName>
    <definedName function="false" hidden="false" localSheetId="7" name="_xlnm.Print_Titles" vbProcedure="false">'A2.1 - Systém tieniacej t...'!$117:$117</definedName>
    <definedName function="false" hidden="true" localSheetId="7" name="_xlnm._FilterDatabase" vbProcedure="false">'A2.1 - Systém tieniacej t...'!$C$117:$K$129</definedName>
    <definedName function="false" hidden="false" localSheetId="8" name="_xlnm.Print_Area" vbProcedure="false">'B 1.5 - Výmena vykurovaci...'!$C$4:$J$76;'B 1.5 - Výmena vykurovaci...'!$C$82:$J$106;'B 1.5 - Výmena vykurovaci...'!$C$112:$J$209</definedName>
    <definedName function="false" hidden="false" localSheetId="8" name="_xlnm.Print_Titles" vbProcedure="false">'B 1.5 - Výmena vykurovaci...'!$124:$124</definedName>
    <definedName function="false" hidden="true" localSheetId="8" name="_xlnm._FilterDatabase" vbProcedure="false">'B 1.5 - Výmena vykurovaci...'!$C$124:$K$209</definedName>
    <definedName function="false" hidden="false" localSheetId="9" name="_xlnm.Print_Area" vbProcedure="false">'B 3.1 - Systém núteného v...'!$C$4:$J$76;'B 3.1 - Systém núteného v...'!$C$82:$J$103;'B 3.1 - Systém núteného v...'!$C$109:$J$148</definedName>
    <definedName function="false" hidden="false" localSheetId="9" name="_xlnm.Print_Titles" vbProcedure="false">'B 3.1 - Systém núteného v...'!$121:$121</definedName>
    <definedName function="false" hidden="true" localSheetId="9" name="_xlnm._FilterDatabase" vbProcedure="false">'B 3.1 - Systém núteného v...'!$C$121:$K$148</definedName>
    <definedName function="false" hidden="false" localSheetId="10" name="_xlnm.Print_Area" vbProcedure="false">'B 3.3 - Výmena systému ch...'!$C$4:$J$76;'B 3.3 - Výmena systému ch...'!$C$82:$J$102;'B 3.3 - Výmena systému ch...'!$C$108:$J$149</definedName>
    <definedName function="false" hidden="false" localSheetId="10" name="_xlnm.Print_Titles" vbProcedure="false">'B 3.3 - Výmena systému ch...'!$120:$120</definedName>
    <definedName function="false" hidden="true" localSheetId="10" name="_xlnm._FilterDatabase" vbProcedure="false">'B 3.3 - Výmena systému ch...'!$C$120:$K$149</definedName>
    <definedName function="false" hidden="false" localSheetId="11" name="_xlnm.Print_Area" vbProcedure="false">'B4.1 - Systém umelého osv...'!$C$4:$J$76;'B4.1 - Systém umelého osv...'!$C$82:$J$100;'B4.1 - Systém umelého osv...'!$C$106:$J$159</definedName>
    <definedName function="false" hidden="false" localSheetId="11" name="_xlnm.Print_Titles" vbProcedure="false">'B4.1 - Systém umelého osv...'!$118:$118</definedName>
    <definedName function="false" hidden="true" localSheetId="11" name="_xlnm._FilterDatabase" vbProcedure="false">'B4.1 - Systém umelého osv...'!$C$118:$K$159</definedName>
    <definedName function="false" hidden="false" localSheetId="12" name="_xlnm.Print_Area" vbProcedure="false">'C 1.6.4 - Vnútorné rozvod...'!$C$4:$J$76;'C 1.6.4 - Vnútorné rozvod...'!$C$82:$J$104;'C 1.6.4 - Vnútorné rozvod...'!$C$110:$J$158</definedName>
    <definedName function="false" hidden="false" localSheetId="12" name="_xlnm.Print_Titles" vbProcedure="false">'C 1.6.4 - Vnútorné rozvod...'!$122:$122</definedName>
    <definedName function="false" hidden="true" localSheetId="12" name="_xlnm._FilterDatabase" vbProcedure="false">'C 1.6.4 - Vnútorné rozvod...'!$C$122:$K$158</definedName>
    <definedName function="false" hidden="false" localSheetId="13" name="_xlnm.Print_Area" vbProcedure="false">'C 2.5.4 - Prípojky inžini...'!$C$4:$J$76;'C 2.5.4 - Prípojky inžini...'!$C$82:$J$104;'C 2.5.4 - Prípojky inžini...'!$C$110:$J$157</definedName>
    <definedName function="false" hidden="false" localSheetId="13" name="_xlnm.Print_Titles" vbProcedure="false">'C 2.5.4 - Prípojky inžini...'!$122:$122</definedName>
    <definedName function="false" hidden="true" localSheetId="13" name="_xlnm._FilterDatabase" vbProcedure="false">'C 2.5.4 - Prípojky inžini...'!$C$122:$K$157</definedName>
    <definedName function="false" hidden="false" localSheetId="14" name="_xlnm.Print_Area" vbProcedure="false">'C1.2.5 - Výmena krytiny'!$C$4:$J$76;'C1.2.5 - Výmena krytiny'!$C$82:$J$104;'C1.2.5 - Výmena krytiny'!$C$110:$J$153</definedName>
    <definedName function="false" hidden="false" localSheetId="14" name="_xlnm.Print_Titles" vbProcedure="false">'C1.2.5 - Výmena krytiny'!$122:$122</definedName>
    <definedName function="false" hidden="true" localSheetId="14" name="_xlnm._FilterDatabase" vbProcedure="false">'C1.2.5 - Výmena krytiny'!$C$122:$K$153</definedName>
    <definedName function="false" hidden="false" localSheetId="15" name="_xlnm.Print_Area" vbProcedure="false">'C1.5 - Zvýšenie mobility ...'!$C$4:$J$76;'C1.5 - Zvýšenie mobility ...'!$C$82:$J$99;'C1.5 - Zvýšenie mobility ...'!$C$105:$J$123</definedName>
    <definedName function="false" hidden="false" localSheetId="15" name="_xlnm.Print_Titles" vbProcedure="false">'C1.5 - Zvýšenie mobility ...'!$117:$117</definedName>
    <definedName function="false" hidden="true" localSheetId="15" name="_xlnm._FilterDatabase" vbProcedure="false">'C1.5 - Zvýšenie mobility ...'!$C$117:$K$123</definedName>
    <definedName function="false" hidden="false" localSheetId="16" name="_xlnm.Print_Area" vbProcedure="false">'Neoprávnené náklady1 - St...'!$C$4:$J$76;'Neoprávnené náklady1 - St...'!$C$82:$J$114;'Neoprávnené náklady1 - St...'!$C$120:$J$220</definedName>
    <definedName function="false" hidden="false" localSheetId="16" name="_xlnm.Print_Titles" vbProcedure="false">'Neoprávnené náklady1 - St...'!$132:$132</definedName>
    <definedName function="false" hidden="true" localSheetId="16" name="_xlnm._FilterDatabase" vbProcedure="false">'Neoprávnené náklady1 - St...'!$C$132:$K$220</definedName>
    <definedName function="false" hidden="false" localSheetId="17" name="_xlnm.Print_Area" vbProcedure="false">'Neoprávnené náklady2 - Vy...'!$C$4:$J$76;'Neoprávnené náklady2 - Vy...'!$C$82:$J$107;'Neoprávnené náklady2 - Vy...'!$C$113:$J$191</definedName>
    <definedName function="false" hidden="false" localSheetId="17" name="_xlnm.Print_Titles" vbProcedure="false">'Neoprávnené náklady2 - Vy...'!$125:$125</definedName>
    <definedName function="false" hidden="true" localSheetId="17" name="_xlnm._FilterDatabase" vbProcedure="false">'Neoprávnené náklady2 - Vy...'!$C$125:$K$191</definedName>
    <definedName function="false" hidden="false" localSheetId="0" name="_xlnm.Print_Area" vbProcedure="false">'Rekapitulácia stavby'!$D$4:$AO$76;'Rekapitulácia stavby'!$C$82:$AQ$112</definedName>
    <definedName function="false" hidden="false" localSheetId="0" name="_xlnm.Print_Titles" vbProcedure="false">'Rekapitulácia stavby'!$92:$92</definedName>
    <definedName function="false" hidden="false" localSheetId="0" name="_xlnm.Print_Titles" vbProcedure="false">'Rekapitulácia stavby'!$92:$92</definedName>
    <definedName function="false" hidden="false" localSheetId="1" name="_xlnm.Print_Titles" vbProcedure="false">'A1.1 - Zlepšenie TOK zate...'!$123:$123</definedName>
    <definedName function="false" hidden="false" localSheetId="2" name="_xlnm.Print_Titles" vbProcedure="false">'A1.10 - Zlepšenie TOK pod...'!$127:$127</definedName>
    <definedName function="false" hidden="false" localSheetId="3" name="_xlnm.Print_Titles" vbProcedure="false">'A1.11 - Zlepšenie TOK ste...'!$123:$123</definedName>
    <definedName function="false" hidden="false" localSheetId="4" name="_xlnm.Print_Titles" vbProcedure="false">'A1.12 - Výmena otvorových...'!$123:$123</definedName>
    <definedName function="false" hidden="false" localSheetId="5" name="_xlnm.Print_Titles" vbProcedure="false">'A1.6 - Zlepšenie TOK šikm...'!$126:$126</definedName>
    <definedName function="false" hidden="false" localSheetId="6" name="_xlnm.Print_Titles" vbProcedure="false">'A1.8 - Zlepšenie TOK stro...'!$125:$125</definedName>
    <definedName function="false" hidden="false" localSheetId="7" name="_xlnm.Print_Titles" vbProcedure="false">'A2.1 - Systém tieniacej t...'!$117:$117</definedName>
    <definedName function="false" hidden="false" localSheetId="8" name="_xlnm.Print_Titles" vbProcedure="false">'B 1.5 - Výmena vykurovaci...'!$124:$124</definedName>
    <definedName function="false" hidden="false" localSheetId="9" name="_xlnm.Print_Titles" vbProcedure="false">'B 3.1 - Systém núteného v...'!$121:$121</definedName>
    <definedName function="false" hidden="false" localSheetId="10" name="_xlnm.Print_Titles" vbProcedure="false">'B 3.3 - Výmena systému ch...'!$120:$120</definedName>
    <definedName function="false" hidden="false" localSheetId="11" name="_xlnm.Print_Titles" vbProcedure="false">'B4.1 - Systém umelého osv...'!$118:$118</definedName>
    <definedName function="false" hidden="false" localSheetId="12" name="_xlnm.Print_Titles" vbProcedure="false">'C 1.6.4 - Vnútorné rozvod...'!$122:$122</definedName>
    <definedName function="false" hidden="false" localSheetId="13" name="_xlnm.Print_Titles" vbProcedure="false">'C 2.5.4 - Prípojky inžini...'!$122:$122</definedName>
    <definedName function="false" hidden="false" localSheetId="14" name="_xlnm.Print_Titles" vbProcedure="false">'C1.2.5 - Výmena krytiny'!$122:$122</definedName>
    <definedName function="false" hidden="false" localSheetId="15" name="_xlnm.Print_Titles" vbProcedure="false">'C1.5 - Zvýšenie mobility ...'!$117:$117</definedName>
    <definedName function="false" hidden="false" localSheetId="16" name="_xlnm.Print_Titles" vbProcedure="false">'Neoprávnené náklady1 - St...'!$132:$132</definedName>
    <definedName function="false" hidden="false" localSheetId="17" name="_xlnm.Print_Titles" vbProcedure="false">'Neoprávnené náklady2 - Vy...'!$125:$125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<sst xmlns="http://schemas.openxmlformats.org/spreadsheetml/2006/main" count="10287" uniqueCount="2006">
  <si>
    <t xml:space="preserve">Export Komplet</t>
  </si>
  <si>
    <t xml:space="preserve">2.0</t>
  </si>
  <si>
    <t xml:space="preserve">ZAMOK</t>
  </si>
  <si>
    <t xml:space="preserve">False</t>
  </si>
  <si>
    <t xml:space="preserve">{beb39deb-31f8-45d9-9560-f3e264670862}</t>
  </si>
  <si>
    <t xml:space="preserve">0,01</t>
  </si>
  <si>
    <t xml:space="preserve">20</t>
  </si>
  <si>
    <t xml:space="preserve">REKAPITULÁCIA STAVBY</t>
  </si>
  <si>
    <t xml:space="preserve">v ---  nižšie sa nachádzajú doplnkové a pomocné údaje k zostavám  --- v</t>
  </si>
  <si>
    <t xml:space="preserve">0,001</t>
  </si>
  <si>
    <t xml:space="preserve">Kód:</t>
  </si>
  <si>
    <t xml:space="preserve">Z4522</t>
  </si>
  <si>
    <t xml:space="preserve">Stavba:</t>
  </si>
  <si>
    <t xml:space="preserve">REKONŠTRUKCIA KULTÚRNEHO DOMU V OBCI NOVÝ RUSKOV</t>
  </si>
  <si>
    <t xml:space="preserve">JKSO:</t>
  </si>
  <si>
    <t xml:space="preserve">KS:</t>
  </si>
  <si>
    <t xml:space="preserve">Miesto:</t>
  </si>
  <si>
    <t xml:space="preserve">Nový Ruskov</t>
  </si>
  <si>
    <t xml:space="preserve">Dátum:</t>
  </si>
  <si>
    <t xml:space="preserve">12. 2022</t>
  </si>
  <si>
    <t xml:space="preserve">Objednávateľ:</t>
  </si>
  <si>
    <t xml:space="preserve">IČO:</t>
  </si>
  <si>
    <t xml:space="preserve">Obec Nový Ruskov</t>
  </si>
  <si>
    <t xml:space="preserve">IČ DPH:</t>
  </si>
  <si>
    <t xml:space="preserve">Zhotoviteľ:</t>
  </si>
  <si>
    <t xml:space="preserve"> </t>
  </si>
  <si>
    <t xml:space="preserve">Projektant:</t>
  </si>
  <si>
    <t xml:space="preserve">True</t>
  </si>
  <si>
    <t xml:space="preserve">Spracovateľ:</t>
  </si>
  <si>
    <t xml:space="preserve">Poznámka:</t>
  </si>
  <si>
    <t xml:space="preserve">Cena bez DPH</t>
  </si>
  <si>
    <t xml:space="preserve">Sadzba dane</t>
  </si>
  <si>
    <t xml:space="preserve">Základ dane</t>
  </si>
  <si>
    <t xml:space="preserve">Výška dane</t>
  </si>
  <si>
    <t xml:space="preserve">DPH</t>
  </si>
  <si>
    <t xml:space="preserve">základná</t>
  </si>
  <si>
    <t xml:space="preserve">znížená</t>
  </si>
  <si>
    <t xml:space="preserve">zákl. prenesená</t>
  </si>
  <si>
    <t xml:space="preserve">zníž. prenesená</t>
  </si>
  <si>
    <t xml:space="preserve">nulová</t>
  </si>
  <si>
    <t xml:space="preserve">Cena s DPH</t>
  </si>
  <si>
    <t xml:space="preserve">v</t>
  </si>
  <si>
    <t xml:space="preserve">EUR</t>
  </si>
  <si>
    <t xml:space="preserve">Projektant</t>
  </si>
  <si>
    <t xml:space="preserve">Spracovateľ</t>
  </si>
  <si>
    <t xml:space="preserve">Dátum a podpis:</t>
  </si>
  <si>
    <t xml:space="preserve">Pečiatka</t>
  </si>
  <si>
    <t xml:space="preserve">Objednávateľ</t>
  </si>
  <si>
    <t xml:space="preserve">Zhotoviteľ</t>
  </si>
  <si>
    <t xml:space="preserve">REKAPITULÁCIA OBJEKTOV STAVBY</t>
  </si>
  <si>
    <t xml:space="preserve">Informatívne údaje z listov zákaziek</t>
  </si>
  <si>
    <t xml:space="preserve">Kód</t>
  </si>
  <si>
    <t xml:space="preserve">Popis</t>
  </si>
  <si>
    <t xml:space="preserve">Cena bez DPH [EUR]</t>
  </si>
  <si>
    <t xml:space="preserve">Cena s DPH [EUR]</t>
  </si>
  <si>
    <t xml:space="preserve">Typ</t>
  </si>
  <si>
    <t xml:space="preserve">z toho Ostat._x005F_x000d_
náklady [EUR]</t>
  </si>
  <si>
    <t xml:space="preserve">DPH [EUR]</t>
  </si>
  <si>
    <t xml:space="preserve">Normohodiny [h]</t>
  </si>
  <si>
    <t xml:space="preserve">DPH základná [EUR]</t>
  </si>
  <si>
    <t xml:space="preserve">DPH znížená [EUR]</t>
  </si>
  <si>
    <t xml:space="preserve">DPH základná prenesená_x005F_x000d_
[EUR]</t>
  </si>
  <si>
    <t xml:space="preserve">DPH znížená prenesená_x005F_x000d_
[EUR]</t>
  </si>
  <si>
    <t xml:space="preserve">Základňa_x005F_x000d_
DPH základná</t>
  </si>
  <si>
    <t xml:space="preserve">Základňa_x005F_x000d_
DPH znížená</t>
  </si>
  <si>
    <t xml:space="preserve">Základňa_x005F_x000d_
DPH zákl. prenesená</t>
  </si>
  <si>
    <t xml:space="preserve">Základňa_x005F_x000d_
DPH zníž. prenesená</t>
  </si>
  <si>
    <t xml:space="preserve">Základňa_x005F_x000d_
DPH nulová</t>
  </si>
  <si>
    <t xml:space="preserve">Náklady z rozpočtov</t>
  </si>
  <si>
    <t xml:space="preserve">D</t>
  </si>
  <si>
    <t xml:space="preserve">0</t>
  </si>
  <si>
    <t xml:space="preserve">###NOIMPORT###</t>
  </si>
  <si>
    <t xml:space="preserve">IMPORT</t>
  </si>
  <si>
    <t xml:space="preserve">{00000000-0000-0000-0000-000000000000}</t>
  </si>
  <si>
    <t xml:space="preserve">/</t>
  </si>
  <si>
    <t xml:space="preserve">A1.1</t>
  </si>
  <si>
    <t xml:space="preserve">Zlepšenie TOK zateplením z vonkajšej strany použitím KZS</t>
  </si>
  <si>
    <t xml:space="preserve">STA</t>
  </si>
  <si>
    <t xml:space="preserve">1</t>
  </si>
  <si>
    <t xml:space="preserve">{ccc4645e-b6bc-4487-ace4-529b2dd1ada7}</t>
  </si>
  <si>
    <t xml:space="preserve">A1.10</t>
  </si>
  <si>
    <t xml:space="preserve">Zlepšenie TOK podlahy vykurovaného priestoru na teréne</t>
  </si>
  <si>
    <t xml:space="preserve">{23c6e4f1-55c2-4622-a2d1-302fdca2ad5b}</t>
  </si>
  <si>
    <t xml:space="preserve">A1.11</t>
  </si>
  <si>
    <t xml:space="preserve">Zlepšenie TOK steny vykurovaného priestoru k priľahlej zemine</t>
  </si>
  <si>
    <t xml:space="preserve">{a9bcb349-32d2-4cea-8257-1b8490b96edc}</t>
  </si>
  <si>
    <t xml:space="preserve">A1.12</t>
  </si>
  <si>
    <t xml:space="preserve">Výmena otvorových konštrukcií</t>
  </si>
  <si>
    <t xml:space="preserve">{8ad479c3-1496-4ebb-bd37-e91474b4ea49}</t>
  </si>
  <si>
    <t xml:space="preserve">A1.6</t>
  </si>
  <si>
    <t xml:space="preserve">Zlepšenie TOK šikmej strechy</t>
  </si>
  <si>
    <t xml:space="preserve">{55e852a5-1b97-4cb0-b923-1f9b207e85af}</t>
  </si>
  <si>
    <t xml:space="preserve">A1.8</t>
  </si>
  <si>
    <t xml:space="preserve">Zlepšenie TOK stropu pod nevykurovaným priestorom</t>
  </si>
  <si>
    <t xml:space="preserve">{6f238a29-385b-482c-98c2-fd377d31c5fa}</t>
  </si>
  <si>
    <t xml:space="preserve">A2.1</t>
  </si>
  <si>
    <t xml:space="preserve">Systém tieniacej techniky</t>
  </si>
  <si>
    <t xml:space="preserve">{e1098cf5-2b51-4b10-946d-60b03f478a98}</t>
  </si>
  <si>
    <t xml:space="preserve">B 1.5</t>
  </si>
  <si>
    <t xml:space="preserve">Výmena vykurovacieho systému</t>
  </si>
  <si>
    <t xml:space="preserve">{c8c1d8c0-d11e-4b44-b7db-4662f651ca6e}</t>
  </si>
  <si>
    <t xml:space="preserve">B 3.1</t>
  </si>
  <si>
    <t xml:space="preserve">Systém núteného vetrania so spätným získavaním tepla</t>
  </si>
  <si>
    <t xml:space="preserve">{dd2f4cdf-8520-405f-bb3d-d5c04367b672}</t>
  </si>
  <si>
    <t xml:space="preserve">B 3.3</t>
  </si>
  <si>
    <t xml:space="preserve">Výmena systému chladenia</t>
  </si>
  <si>
    <t xml:space="preserve">{6d0b3056-b0b4-4f99-b496-6d5fb6cc9a8f}</t>
  </si>
  <si>
    <t xml:space="preserve">B4.1</t>
  </si>
  <si>
    <t xml:space="preserve">Systém umelého osvetlenia</t>
  </si>
  <si>
    <t xml:space="preserve">{241d437e-8889-4938-9398-55900515f0bf}</t>
  </si>
  <si>
    <t xml:space="preserve">C 1.6.4</t>
  </si>
  <si>
    <t xml:space="preserve">Vnútorné rozvody inžinierských sietí - kanalizácie</t>
  </si>
  <si>
    <t xml:space="preserve">{dc0de5b5-ee47-43d6-9f08-81f86a341b05}</t>
  </si>
  <si>
    <t xml:space="preserve">C 2.5.4</t>
  </si>
  <si>
    <t xml:space="preserve">Prípojky inžinierských sietí - výmena/realizácia prípojky - plynu</t>
  </si>
  <si>
    <t xml:space="preserve">{4a74ed4e-ced9-438a-ac72-95e15a80e85c}</t>
  </si>
  <si>
    <t xml:space="preserve">C1.2.5</t>
  </si>
  <si>
    <t xml:space="preserve">Výmena krytiny</t>
  </si>
  <si>
    <t xml:space="preserve">{ef95a0f6-6db7-4b90-ac79-e8e59154c23b}</t>
  </si>
  <si>
    <t xml:space="preserve">C1.5</t>
  </si>
  <si>
    <t xml:space="preserve">Zvýšenie mobility a debarierizácia</t>
  </si>
  <si>
    <t xml:space="preserve">{063ae253-d881-49a2-9c35-7222683d5204}</t>
  </si>
  <si>
    <t xml:space="preserve">Neoprávnené náklady1</t>
  </si>
  <si>
    <t xml:space="preserve">Stavebné práce</t>
  </si>
  <si>
    <t xml:space="preserve">{6a1b7bd2-134b-4c1a-abee-6c3e62265d30}</t>
  </si>
  <si>
    <t xml:space="preserve">Neoprávnené náklady2</t>
  </si>
  <si>
    <t xml:space="preserve">Využitie dažďovej vody - nádrž na zadržanie dažďovej vody...</t>
  </si>
  <si>
    <t xml:space="preserve">{2e41f544-f43f-4cc9-802b-5578d83b3789}</t>
  </si>
  <si>
    <t xml:space="preserve">KRYCÍ LIST ROZPOČTU</t>
  </si>
  <si>
    <t xml:space="preserve">Objekt:</t>
  </si>
  <si>
    <t xml:space="preserve">A1.1 - Zlepšenie TOK zateplením z vonkajšej strany použitím KZS</t>
  </si>
  <si>
    <t xml:space="preserve">REKAPITULÁCIA ROZPOČTU</t>
  </si>
  <si>
    <t xml:space="preserve">Kód dielu - Popis</t>
  </si>
  <si>
    <t xml:space="preserve">Cena celkom [EUR]</t>
  </si>
  <si>
    <t xml:space="preserve">Náklady z rozpočtu</t>
  </si>
  <si>
    <t xml:space="preserve">-1</t>
  </si>
  <si>
    <t xml:space="preserve"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</si>
  <si>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</si>
  <si>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</si>
  <si>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</si>
  <si>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 xml:space="preserve">PSV - Práce a dodávky PSV</t>
  </si>
  <si>
    <t xml:space="preserve">    762 - Konštrukcie tesárske</t>
  </si>
  <si>
    <t xml:space="preserve">    764 - Konštrukcie klampiarske</t>
  </si>
  <si>
    <t xml:space="preserve">    767 - Konštrukcie doplnkové kovové</t>
  </si>
  <si>
    <t xml:space="preserve">ROZPOČET</t>
  </si>
  <si>
    <t xml:space="preserve">PČ</t>
  </si>
  <si>
    <t xml:space="preserve">MJ</t>
  </si>
  <si>
    <t xml:space="preserve">Množstvo</t>
  </si>
  <si>
    <t xml:space="preserve">J.cena [EUR]</t>
  </si>
  <si>
    <t xml:space="preserve">Cenová sústava</t>
  </si>
  <si>
    <t xml:space="preserve">J. Nh [h]</t>
  </si>
  <si>
    <t xml:space="preserve">Nh celkom [h]</t>
  </si>
  <si>
    <t xml:space="preserve">J. hmotnosť [t]</t>
  </si>
  <si>
    <t xml:space="preserve">Hmotnosť celkom [t]</t>
  </si>
  <si>
    <t xml:space="preserve">J. suť [t]</t>
  </si>
  <si>
    <t xml:space="preserve">Suť Celkom [t]</t>
  </si>
  <si>
    <t xml:space="preserve">HSV</t>
  </si>
  <si>
    <t xml:space="preserve">Práce a dodávky HSV</t>
  </si>
  <si>
    <t xml:space="preserve">ROZPOCET</t>
  </si>
  <si>
    <t xml:space="preserve">6</t>
  </si>
  <si>
    <t xml:space="preserve">Úpravy povrchov, podlahy, osadenie</t>
  </si>
  <si>
    <t xml:space="preserve">2</t>
  </si>
  <si>
    <t xml:space="preserve">K</t>
  </si>
  <si>
    <t xml:space="preserve">622460126.S</t>
  </si>
  <si>
    <t xml:space="preserve">Príprava vonkajšieho podkladu stien penetráciou na nasiakavé alebo slabo nasiakavé podklady</t>
  </si>
  <si>
    <t xml:space="preserve">m2</t>
  </si>
  <si>
    <t xml:space="preserve">4</t>
  </si>
  <si>
    <t xml:space="preserve">249212581</t>
  </si>
  <si>
    <t xml:space="preserve">3</t>
  </si>
  <si>
    <t xml:space="preserve">622461281.S</t>
  </si>
  <si>
    <t xml:space="preserve">Vonkajšia omietka stien pastovitá dekoratívna mozaiková</t>
  </si>
  <si>
    <t xml:space="preserve">-1407818299</t>
  </si>
  <si>
    <t xml:space="preserve">622462607</t>
  </si>
  <si>
    <t xml:space="preserve">Vonkajšia omietka stien tenkovrstvová, silikón-silikátová, zatieraná, hr. 2 mm</t>
  </si>
  <si>
    <t xml:space="preserve">-1870971340</t>
  </si>
  <si>
    <t xml:space="preserve">36</t>
  </si>
  <si>
    <t xml:space="preserve">625250701.S1</t>
  </si>
  <si>
    <t xml:space="preserve">Kontaktný zatepľovací systém z minerálnej vlny hr. 25 mm, skrutkovacie kotvy</t>
  </si>
  <si>
    <t xml:space="preserve">-331321737</t>
  </si>
  <si>
    <t xml:space="preserve">7</t>
  </si>
  <si>
    <t xml:space="preserve">625250713.S</t>
  </si>
  <si>
    <t xml:space="preserve">Kontaktný zatepľovací systém z minerálnej vlny hr. 200 mm, skrutkovacie kotvy</t>
  </si>
  <si>
    <t xml:space="preserve">-548742584</t>
  </si>
  <si>
    <t xml:space="preserve">8</t>
  </si>
  <si>
    <t xml:space="preserve">625250761.S</t>
  </si>
  <si>
    <t xml:space="preserve">Kontaktný zatepľovací systém ostenia z minerálnej vlny hr. 20 mm</t>
  </si>
  <si>
    <t xml:space="preserve">-1060957040</t>
  </si>
  <si>
    <t xml:space="preserve">9</t>
  </si>
  <si>
    <t xml:space="preserve">62599999</t>
  </si>
  <si>
    <t xml:space="preserve">Ostatné konštrukcie - úpravy vonkajšie iných konštrukcií</t>
  </si>
  <si>
    <t xml:space="preserve">hod</t>
  </si>
  <si>
    <t xml:space="preserve">1610980921</t>
  </si>
  <si>
    <t xml:space="preserve">Ostatné konštrukcie a práce-búranie</t>
  </si>
  <si>
    <t xml:space="preserve">10</t>
  </si>
  <si>
    <t xml:space="preserve">938902071.S1</t>
  </si>
  <si>
    <t xml:space="preserve">Očistenie povrchu zvyšného muriva tlakovou vodou</t>
  </si>
  <si>
    <t xml:space="preserve">-1982039259</t>
  </si>
  <si>
    <t xml:space="preserve">11</t>
  </si>
  <si>
    <t xml:space="preserve">941941031.S</t>
  </si>
  <si>
    <t xml:space="preserve">Montáž lešenia ľahkého pracovného radového s podlahami šírky od 0,80 do 1,00 m, výšky do 10 m</t>
  </si>
  <si>
    <t xml:space="preserve">1566205388</t>
  </si>
  <si>
    <t xml:space="preserve">12</t>
  </si>
  <si>
    <t xml:space="preserve">941941191.S</t>
  </si>
  <si>
    <t xml:space="preserve">Príplatok za prvý a každý ďalší i začatý mesiac použitia lešenia ľahkého pracovného radového s podlahami šírky od 0,80 do 1,00 m, výšky do 10 m</t>
  </si>
  <si>
    <t xml:space="preserve">-286832789</t>
  </si>
  <si>
    <t xml:space="preserve">13</t>
  </si>
  <si>
    <t xml:space="preserve">941941831.S</t>
  </si>
  <si>
    <t xml:space="preserve">Demontáž lešenia ľahkého pracovného radového s podlahami šírky nad 0,80 do 1,00 m, výšky do 10 m</t>
  </si>
  <si>
    <t xml:space="preserve">1209046689</t>
  </si>
  <si>
    <t xml:space="preserve">14</t>
  </si>
  <si>
    <t xml:space="preserve">953945319.S</t>
  </si>
  <si>
    <t xml:space="preserve">Hliníkový soklový profil šírky 203 mm</t>
  </si>
  <si>
    <t xml:space="preserve">m</t>
  </si>
  <si>
    <t xml:space="preserve">1735106342</t>
  </si>
  <si>
    <t xml:space="preserve">33</t>
  </si>
  <si>
    <t xml:space="preserve">953947952.S</t>
  </si>
  <si>
    <t xml:space="preserve">Montáž hranatej kovovej vetracej mriežky plochy nad 0,06 m2</t>
  </si>
  <si>
    <t xml:space="preserve">ks</t>
  </si>
  <si>
    <t xml:space="preserve">-592572857</t>
  </si>
  <si>
    <t xml:space="preserve">34</t>
  </si>
  <si>
    <t xml:space="preserve">M</t>
  </si>
  <si>
    <t xml:space="preserve">429720339510.S1</t>
  </si>
  <si>
    <t xml:space="preserve">Mriežka ventilačná kovová, hranatá so sieťkou, rozmery šxvxhr 450x450x8 mm, pozinkovaná</t>
  </si>
  <si>
    <t xml:space="preserve">437957789</t>
  </si>
  <si>
    <t xml:space="preserve">32</t>
  </si>
  <si>
    <t xml:space="preserve">978065011.S</t>
  </si>
  <si>
    <t xml:space="preserve">Odstránenie kontaktného zateplenia vrátane povrchovej úpravy z polystyrénových dosiek hrúbky nad 80-120 mm, -0,01841t</t>
  </si>
  <si>
    <t xml:space="preserve">1010085727</t>
  </si>
  <si>
    <t xml:space="preserve">979011111.S</t>
  </si>
  <si>
    <t xml:space="preserve">Zvislá doprava sutiny a vybúraných hmôt za prvé podlažie nad alebo pod základným podlažím</t>
  </si>
  <si>
    <t xml:space="preserve">t</t>
  </si>
  <si>
    <t xml:space="preserve">1830633288</t>
  </si>
  <si>
    <t xml:space="preserve">21</t>
  </si>
  <si>
    <t xml:space="preserve">979081111.S</t>
  </si>
  <si>
    <t xml:space="preserve">Odvoz sutiny a vybúraných hmôt na skládku do 1 km</t>
  </si>
  <si>
    <t xml:space="preserve">-1077714933</t>
  </si>
  <si>
    <t xml:space="preserve">22</t>
  </si>
  <si>
    <t xml:space="preserve">979081121.S</t>
  </si>
  <si>
    <t xml:space="preserve">Odvoz sutiny a vybúraných hmôt na skládku za každý ďalší 1 km</t>
  </si>
  <si>
    <t xml:space="preserve">127501866</t>
  </si>
  <si>
    <t xml:space="preserve">45</t>
  </si>
  <si>
    <t xml:space="preserve">979089412.S</t>
  </si>
  <si>
    <t xml:space="preserve">Poplatok za skladovanie - izolačné materiály a materiály obsahujúce azbest (17 06), ostatné</t>
  </si>
  <si>
    <t xml:space="preserve">29761109</t>
  </si>
  <si>
    <t xml:space="preserve">46</t>
  </si>
  <si>
    <t xml:space="preserve">979089612.S</t>
  </si>
  <si>
    <t xml:space="preserve">Poplatok za skladovanie - iné odpady zo stavieb a demolácií (17 09), ostatné</t>
  </si>
  <si>
    <t xml:space="preserve">355438449</t>
  </si>
  <si>
    <t xml:space="preserve">99</t>
  </si>
  <si>
    <t xml:space="preserve">Presun hmôt HSV</t>
  </si>
  <si>
    <t xml:space="preserve">25</t>
  </si>
  <si>
    <t xml:space="preserve">999281111.S</t>
  </si>
  <si>
    <t xml:space="preserve">Presun hmôt pre opravy a údržbu objektov vrátane vonkajších plášťov výšky do 25 m</t>
  </si>
  <si>
    <t xml:space="preserve">1580868369</t>
  </si>
  <si>
    <t xml:space="preserve">PSV</t>
  </si>
  <si>
    <t xml:space="preserve">Práce a dodávky PSV</t>
  </si>
  <si>
    <t xml:space="preserve">762</t>
  </si>
  <si>
    <t xml:space="preserve">Konštrukcie tesárske</t>
  </si>
  <si>
    <t xml:space="preserve">38</t>
  </si>
  <si>
    <t xml:space="preserve">762841110.S</t>
  </si>
  <si>
    <t xml:space="preserve">Montáž podbíjania stropov a striech rovných z hrubých dosiek na zraz</t>
  </si>
  <si>
    <t xml:space="preserve">16</t>
  </si>
  <si>
    <t xml:space="preserve">-1639455784</t>
  </si>
  <si>
    <t xml:space="preserve">39</t>
  </si>
  <si>
    <t xml:space="preserve">607260000240.S</t>
  </si>
  <si>
    <t xml:space="preserve">Doska OSB nebrúsená hr. 15 mm</t>
  </si>
  <si>
    <t xml:space="preserve">696763675</t>
  </si>
  <si>
    <t xml:space="preserve">37</t>
  </si>
  <si>
    <t xml:space="preserve">762841812.S1</t>
  </si>
  <si>
    <t xml:space="preserve">Demontáž podbíjania (štablónu) z dosiek hr. do 35 mm s omietkou, -0,04000 t</t>
  </si>
  <si>
    <t xml:space="preserve">-196652582</t>
  </si>
  <si>
    <t xml:space="preserve">40</t>
  </si>
  <si>
    <t xml:space="preserve">998762202.S</t>
  </si>
  <si>
    <t xml:space="preserve">Presun hmôt pre konštrukcie tesárske v objektoch výšky do 12 m</t>
  </si>
  <si>
    <t xml:space="preserve">%</t>
  </si>
  <si>
    <t xml:space="preserve">-546984769</t>
  </si>
  <si>
    <t xml:space="preserve">764</t>
  </si>
  <si>
    <t xml:space="preserve">Konštrukcie klampiarske</t>
  </si>
  <si>
    <t xml:space="preserve">26</t>
  </si>
  <si>
    <t xml:space="preserve">764351403.S</t>
  </si>
  <si>
    <t xml:space="preserve">Žľaby z pozinkovaného farbeného PZf plechu, pododkvapové štvorhranné r.š. 330 mm</t>
  </si>
  <si>
    <t xml:space="preserve">-448288025</t>
  </si>
  <si>
    <t xml:space="preserve">27</t>
  </si>
  <si>
    <t xml:space="preserve">764351810.S</t>
  </si>
  <si>
    <t xml:space="preserve">Demontáž žľabov pododkvap. štvorhranných rovných, oblúkových, do 30° rš 250 a 330 mm,  -0,00347t</t>
  </si>
  <si>
    <t xml:space="preserve">259144036</t>
  </si>
  <si>
    <t xml:space="preserve">44</t>
  </si>
  <si>
    <t xml:space="preserve">764430261.S</t>
  </si>
  <si>
    <t xml:space="preserve">Montáž oplechovania muriva a atík z pozinkovaného PZ plechu, vrátane rohov r.š. 830 mm</t>
  </si>
  <si>
    <t xml:space="preserve">200254548</t>
  </si>
  <si>
    <t xml:space="preserve">41</t>
  </si>
  <si>
    <t xml:space="preserve">764430840.S</t>
  </si>
  <si>
    <t xml:space="preserve">Demontáž oplechovania múrov a nadmuroviek rš od 330 do 500 mm,  -0,00230t</t>
  </si>
  <si>
    <t xml:space="preserve">1811149478</t>
  </si>
  <si>
    <t xml:space="preserve">28</t>
  </si>
  <si>
    <t xml:space="preserve">764451402.S</t>
  </si>
  <si>
    <t xml:space="preserve">Zvodové rúry z pozinkovaného farbeného PZf plechu, štvorcové s dĺžkou strany 100 mm, vrátane kolien, kotlíkov</t>
  </si>
  <si>
    <t xml:space="preserve">-659632965</t>
  </si>
  <si>
    <t xml:space="preserve">47</t>
  </si>
  <si>
    <t xml:space="preserve">764454802.S</t>
  </si>
  <si>
    <t xml:space="preserve">Demontáž odpadových rúr kruhových, s priemerom 120 mm,  -0,00285t</t>
  </si>
  <si>
    <t xml:space="preserve">1556435506</t>
  </si>
  <si>
    <t xml:space="preserve">30</t>
  </si>
  <si>
    <t xml:space="preserve">998764201.S</t>
  </si>
  <si>
    <t xml:space="preserve">Presun hmôt pre konštrukcie klampiarske v objektoch výšky do 6 m</t>
  </si>
  <si>
    <t xml:space="preserve">-1089753239</t>
  </si>
  <si>
    <t xml:space="preserve">767</t>
  </si>
  <si>
    <t xml:space="preserve">Konštrukcie doplnkové kovové</t>
  </si>
  <si>
    <t xml:space="preserve">31</t>
  </si>
  <si>
    <t xml:space="preserve">767330839.S1</t>
  </si>
  <si>
    <t xml:space="preserve">Demontáž striešky nad vstupom,   -0,06125 t</t>
  </si>
  <si>
    <t xml:space="preserve">-1946991906</t>
  </si>
  <si>
    <t xml:space="preserve">35</t>
  </si>
  <si>
    <t xml:space="preserve">767584811.S</t>
  </si>
  <si>
    <t xml:space="preserve">Demontáž mriežky vzduchotechnickej,  -0,00100t</t>
  </si>
  <si>
    <t xml:space="preserve">-2019047055</t>
  </si>
  <si>
    <t xml:space="preserve">A1.10 - Zlepšenie TOK podlahy vykurovaného priestoru na teréne</t>
  </si>
  <si>
    <t xml:space="preserve">    1 - Zemné práce</t>
  </si>
  <si>
    <t xml:space="preserve">    2 - Zakladanie</t>
  </si>
  <si>
    <t xml:space="preserve">    711 - Izolácie proti vode a vlhkosti</t>
  </si>
  <si>
    <t xml:space="preserve">    713 - Izolácie tepelné</t>
  </si>
  <si>
    <t xml:space="preserve">    771 - Podlahy z dlaždíc</t>
  </si>
  <si>
    <t xml:space="preserve">    775 - Podlahy vlysové a parketové</t>
  </si>
  <si>
    <t xml:space="preserve">    776 - Podlahy povlakové</t>
  </si>
  <si>
    <t xml:space="preserve">Zemné práce</t>
  </si>
  <si>
    <t xml:space="preserve">122201102.S1</t>
  </si>
  <si>
    <t xml:space="preserve">Výkop zeminy pod úrovňou podlahy v mieste nových podláh </t>
  </si>
  <si>
    <t xml:space="preserve">m3</t>
  </si>
  <si>
    <t xml:space="preserve">-2009435433</t>
  </si>
  <si>
    <t xml:space="preserve">122201109.S1</t>
  </si>
  <si>
    <t xml:space="preserve">Príplatok k cenám za stažený výkop vo vnútri budovy</t>
  </si>
  <si>
    <t xml:space="preserve">-1263085253</t>
  </si>
  <si>
    <t xml:space="preserve">Zakladanie</t>
  </si>
  <si>
    <t xml:space="preserve">271533001.S</t>
  </si>
  <si>
    <t xml:space="preserve">Násyp pod základové konštrukcie so zhutnením z  kameniva hrubého drveného fr.32-63 mm</t>
  </si>
  <si>
    <t xml:space="preserve">-416518189</t>
  </si>
  <si>
    <t xml:space="preserve">273313521.S</t>
  </si>
  <si>
    <t xml:space="preserve">Betón základových dosiek, prostý tr. C 12/15</t>
  </si>
  <si>
    <t xml:space="preserve">169588281</t>
  </si>
  <si>
    <t xml:space="preserve">5</t>
  </si>
  <si>
    <t xml:space="preserve">273362021.S</t>
  </si>
  <si>
    <t xml:space="preserve">Výstuž základových dosiek zo zvár. sietí KARI</t>
  </si>
  <si>
    <t xml:space="preserve">-1244878401</t>
  </si>
  <si>
    <t xml:space="preserve">631312661.S</t>
  </si>
  <si>
    <t xml:space="preserve">Mazanina z betónu prostého (m3) tr. C 20/25 hr.nad 50 do 80 mm</t>
  </si>
  <si>
    <t xml:space="preserve">827579524</t>
  </si>
  <si>
    <t xml:space="preserve">632001051.S</t>
  </si>
  <si>
    <t xml:space="preserve">Zhotovenie jednonásobného penetračného náteru </t>
  </si>
  <si>
    <t xml:space="preserve">-1386925759</t>
  </si>
  <si>
    <t xml:space="preserve">585520008700.S</t>
  </si>
  <si>
    <t xml:space="preserve">Penetračný náter na nasiakavé podklady pod potery, samonivelizačné hmoty a stavebné lepidlá</t>
  </si>
  <si>
    <t xml:space="preserve">kg</t>
  </si>
  <si>
    <t xml:space="preserve">-2093886342</t>
  </si>
  <si>
    <t xml:space="preserve">965043441.S</t>
  </si>
  <si>
    <t xml:space="preserve">Búranie podkladov pod dlažby, liatych dlažieb a mazanín,betón s poterom,teracom hr.do 150 mm,  plochy nad 4 m2 -2,20000t</t>
  </si>
  <si>
    <t xml:space="preserve">506755944</t>
  </si>
  <si>
    <t xml:space="preserve">965061821.S</t>
  </si>
  <si>
    <t xml:space="preserve">Búranie dlažieb bez podkladného lôžka, drevených,  -0,03000t</t>
  </si>
  <si>
    <t xml:space="preserve">-1927229205</t>
  </si>
  <si>
    <t xml:space="preserve">965081712.S</t>
  </si>
  <si>
    <t xml:space="preserve">Búranie dlažieb, bez podklad. lôžka z xylolit., alebo keramických dlaždíc hr. do 10 mm,  -0,02000t</t>
  </si>
  <si>
    <t xml:space="preserve">1586607179</t>
  </si>
  <si>
    <t xml:space="preserve">1573862367</t>
  </si>
  <si>
    <t xml:space="preserve">979082111.S</t>
  </si>
  <si>
    <t xml:space="preserve">Vnútrostavenisková doprava sutiny a vybúraných hmôt do 10 m</t>
  </si>
  <si>
    <t xml:space="preserve">333084511</t>
  </si>
  <si>
    <t xml:space="preserve">979089012.S</t>
  </si>
  <si>
    <t xml:space="preserve">Poplatok za skladovanie - betón, tehly, dlaždice (17 01) ostatné</t>
  </si>
  <si>
    <t xml:space="preserve">-2039211742</t>
  </si>
  <si>
    <t xml:space="preserve">15</t>
  </si>
  <si>
    <t xml:space="preserve">998011001.S</t>
  </si>
  <si>
    <t xml:space="preserve">Presun hmôt pre budovy (801, 803, 812), zvislá konštr. z tehál, tvárnic, z kovu výšky do 6 m</t>
  </si>
  <si>
    <t xml:space="preserve">848927319</t>
  </si>
  <si>
    <t xml:space="preserve">711</t>
  </si>
  <si>
    <t xml:space="preserve">Izolácie proti vode a vlhkosti</t>
  </si>
  <si>
    <t xml:space="preserve">711111001.S</t>
  </si>
  <si>
    <t xml:space="preserve">Zhotovenie izolácie proti zemnej vlhkosti vodorovná - poistný hydroizolačný náter</t>
  </si>
  <si>
    <t xml:space="preserve">484540210</t>
  </si>
  <si>
    <t xml:space="preserve">17</t>
  </si>
  <si>
    <t xml:space="preserve">246170000900.S</t>
  </si>
  <si>
    <t xml:space="preserve">Lak asfaltový penetračný</t>
  </si>
  <si>
    <t xml:space="preserve">-1126838634</t>
  </si>
  <si>
    <t xml:space="preserve">18</t>
  </si>
  <si>
    <t xml:space="preserve">711113131.S</t>
  </si>
  <si>
    <t xml:space="preserve">Izolácie proti zemnej vlhkosti a povrchovej vode 2-zložkovou stierkou hydroizolačnou minerálnou pružnou hr. 2 mm na ploche vodorovnej</t>
  </si>
  <si>
    <t xml:space="preserve">2055264229</t>
  </si>
  <si>
    <t xml:space="preserve">19</t>
  </si>
  <si>
    <t xml:space="preserve">711131103.S</t>
  </si>
  <si>
    <t xml:space="preserve">Zhotovenie  izolácie proti zemnej vlhkosti vodorovne, separačná fólia na sucho</t>
  </si>
  <si>
    <t xml:space="preserve">1251555598</t>
  </si>
  <si>
    <t xml:space="preserve">693110002000.S</t>
  </si>
  <si>
    <t xml:space="preserve">Geotextília polypropylénová netkaná 200 g/m2</t>
  </si>
  <si>
    <t xml:space="preserve">1718882435</t>
  </si>
  <si>
    <t xml:space="preserve">711133001.S</t>
  </si>
  <si>
    <t xml:space="preserve">Zhotovenie izolácie proti zemnej vlhkosti PVC fóliou položenou voľne na vodorovnej ploche so zvarením spoju</t>
  </si>
  <si>
    <t xml:space="preserve">748247041</t>
  </si>
  <si>
    <t xml:space="preserve">283220000200.S</t>
  </si>
  <si>
    <t xml:space="preserve">Hydroizolačná fólia PVC-P, hr. 1 mm, š. 1,3 m, izolácia základov proti zemnej vlhkosti, tlakovej vode, radónu</t>
  </si>
  <si>
    <t xml:space="preserve">635602537</t>
  </si>
  <si>
    <t xml:space="preserve">23</t>
  </si>
  <si>
    <t xml:space="preserve">998711201.S</t>
  </si>
  <si>
    <t xml:space="preserve">Presun hmôt pre izoláciu proti vode v objektoch výšky do 6 m</t>
  </si>
  <si>
    <t xml:space="preserve">-372720111</t>
  </si>
  <si>
    <t xml:space="preserve">713</t>
  </si>
  <si>
    <t xml:space="preserve">Izolácie tepelné</t>
  </si>
  <si>
    <t xml:space="preserve">24</t>
  </si>
  <si>
    <t xml:space="preserve">713122111.S</t>
  </si>
  <si>
    <t xml:space="preserve">Montáž tepelnej izolácie podláh polystyrénom, kladeným voľne v jednej vrstve</t>
  </si>
  <si>
    <t xml:space="preserve">558295261</t>
  </si>
  <si>
    <t xml:space="preserve">283750001800.S</t>
  </si>
  <si>
    <t xml:space="preserve">Doska XPS hr. 50 mm, zakladanie stavieb, podlahy, obrátené ploché strechy</t>
  </si>
  <si>
    <t xml:space="preserve">2011483501</t>
  </si>
  <si>
    <t xml:space="preserve">713122111.S1</t>
  </si>
  <si>
    <t xml:space="preserve">Montáž tepelnej izolácie podláh, kladeným voľne v jednej vrstve</t>
  </si>
  <si>
    <t xml:space="preserve">85197124</t>
  </si>
  <si>
    <t xml:space="preserve">29</t>
  </si>
  <si>
    <t xml:space="preserve">283330001100.S</t>
  </si>
  <si>
    <t xml:space="preserve">Systémová polystyrénová fólia pre podlahové vykurovanie bez kročajovej izolácie, rozmer 1450x850 mm</t>
  </si>
  <si>
    <t xml:space="preserve">-1018103358</t>
  </si>
  <si>
    <t xml:space="preserve">998713201.S</t>
  </si>
  <si>
    <t xml:space="preserve">Presun hmôt pre izolácie tepelné v objektoch výšky do 6 m</t>
  </si>
  <si>
    <t xml:space="preserve">1446991580</t>
  </si>
  <si>
    <t xml:space="preserve">771</t>
  </si>
  <si>
    <t xml:space="preserve">Podlahy z dlaždíc</t>
  </si>
  <si>
    <t xml:space="preserve">771571232.S</t>
  </si>
  <si>
    <t xml:space="preserve">Montáž podláh z dlaždíc keramických do malty </t>
  </si>
  <si>
    <t xml:space="preserve">1718136166</t>
  </si>
  <si>
    <t xml:space="preserve">597740003300.S1</t>
  </si>
  <si>
    <t xml:space="preserve">Keramická dlažba RAKO - séria Color, protišmyková R10 alebo ekvivalent</t>
  </si>
  <si>
    <t xml:space="preserve">605745474</t>
  </si>
  <si>
    <t xml:space="preserve">585820001800.S</t>
  </si>
  <si>
    <t xml:space="preserve">Flexibilné cementové lepidlo na obklady a dlažby</t>
  </si>
  <si>
    <t xml:space="preserve">88209544</t>
  </si>
  <si>
    <t xml:space="preserve">585860000800.S</t>
  </si>
  <si>
    <t xml:space="preserve">Škárovacia hmota cementová, flexibilná</t>
  </si>
  <si>
    <t xml:space="preserve">-168982486</t>
  </si>
  <si>
    <t xml:space="preserve">998771201.S</t>
  </si>
  <si>
    <t xml:space="preserve">Presun hmôt pre podlahy z dlaždíc v objektoch výšky do 6m</t>
  </si>
  <si>
    <t xml:space="preserve">-1716150491</t>
  </si>
  <si>
    <t xml:space="preserve">775</t>
  </si>
  <si>
    <t xml:space="preserve">Podlahy vlysové a parketové</t>
  </si>
  <si>
    <t xml:space="preserve">775530040.S</t>
  </si>
  <si>
    <t xml:space="preserve">Montáž palubovej podlahy masívnej, lepením</t>
  </si>
  <si>
    <t xml:space="preserve">599362469</t>
  </si>
  <si>
    <t xml:space="preserve">611980000200.S</t>
  </si>
  <si>
    <t xml:space="preserve">Vlysy podlahové napr. šxlxhr 80x600x21 mm, dub</t>
  </si>
  <si>
    <t xml:space="preserve">1094691237</t>
  </si>
  <si>
    <t xml:space="preserve">775550110.S</t>
  </si>
  <si>
    <t xml:space="preserve">Montáž podlahy z laminátových a drevených parkiet, click spoj, položená voľne</t>
  </si>
  <si>
    <t xml:space="preserve">-1814038144</t>
  </si>
  <si>
    <t xml:space="preserve">611980003080.S</t>
  </si>
  <si>
    <t xml:space="preserve">Podlaha laminátová, hrúbka 10 mm</t>
  </si>
  <si>
    <t xml:space="preserve">785174268</t>
  </si>
  <si>
    <t xml:space="preserve">775592141.S1</t>
  </si>
  <si>
    <t xml:space="preserve">Montáž podložky vyrovnávacej a tlmiacej XPS hr. 5 mm pod plávajúce podlahy</t>
  </si>
  <si>
    <t xml:space="preserve">1382211084</t>
  </si>
  <si>
    <t xml:space="preserve">283230008600.1</t>
  </si>
  <si>
    <t xml:space="preserve">Podložka z XPS pod plávajúce podlahy, hr. 5 mm</t>
  </si>
  <si>
    <t xml:space="preserve">-162642670</t>
  </si>
  <si>
    <t xml:space="preserve">42</t>
  </si>
  <si>
    <t xml:space="preserve">998775201.S</t>
  </si>
  <si>
    <t xml:space="preserve">Presun hmôt pre podlahy vlysové a parketové v objektoch výšky do 6 m</t>
  </si>
  <si>
    <t xml:space="preserve">-944424964</t>
  </si>
  <si>
    <t xml:space="preserve">776</t>
  </si>
  <si>
    <t xml:space="preserve">Podlahy povlakové</t>
  </si>
  <si>
    <t xml:space="preserve">43</t>
  </si>
  <si>
    <t xml:space="preserve">776992127.S</t>
  </si>
  <si>
    <t xml:space="preserve">Vyspravenie podkladu nivelačnou stierkou hr. 5 mm</t>
  </si>
  <si>
    <t xml:space="preserve">1894135440</t>
  </si>
  <si>
    <t xml:space="preserve">998776201.S</t>
  </si>
  <si>
    <t xml:space="preserve">Presun hmôt pre podlahy povlakové v objektoch výšky do 6 m</t>
  </si>
  <si>
    <t xml:space="preserve">502787393</t>
  </si>
  <si>
    <t xml:space="preserve">A1.11 - Zlepšenie TOK steny vykurovaného priestoru k priľahlej zemine</t>
  </si>
  <si>
    <t xml:space="preserve">    4 - Vodorovné konštrukcie</t>
  </si>
  <si>
    <t xml:space="preserve">113107131.S</t>
  </si>
  <si>
    <t xml:space="preserve">Odstránenie krytu v ploche do 200 m2 z betónu prostého, hr. vrstvy do 150 mm,  -0,22500t</t>
  </si>
  <si>
    <t xml:space="preserve">-1514432180</t>
  </si>
  <si>
    <t xml:space="preserve">130201001.S</t>
  </si>
  <si>
    <t xml:space="preserve">Výkop jamy a ryhy v obmedzenom priestore horn. tr.3 ručne</t>
  </si>
  <si>
    <t xml:space="preserve">860800158</t>
  </si>
  <si>
    <t xml:space="preserve">167101100.S</t>
  </si>
  <si>
    <t xml:space="preserve">Nakladanie výkopku tr.1-4 ručne</t>
  </si>
  <si>
    <t xml:space="preserve">970090185</t>
  </si>
  <si>
    <t xml:space="preserve">171201201.S</t>
  </si>
  <si>
    <t xml:space="preserve">Uloženie sypaniny na skládky do 100 m3</t>
  </si>
  <si>
    <t xml:space="preserve">1775763042</t>
  </si>
  <si>
    <t xml:space="preserve">171209002.S</t>
  </si>
  <si>
    <t xml:space="preserve">Poplatok za skladovanie - zemina a kamenivo (17 05) ostatné</t>
  </si>
  <si>
    <t xml:space="preserve">-1431601808</t>
  </si>
  <si>
    <t xml:space="preserve">Vodorovné konštrukcie</t>
  </si>
  <si>
    <t xml:space="preserve">457571211.S1</t>
  </si>
  <si>
    <t xml:space="preserve">Okapový chodník z praného riečneho kameniva bez zhutnenia, zrnitosti od 8-32 mm bez úpravy</t>
  </si>
  <si>
    <t xml:space="preserve">-1640999858</t>
  </si>
  <si>
    <t xml:space="preserve">625250553.S</t>
  </si>
  <si>
    <t xml:space="preserve">Kontaktný zatepľovací systém soklovej alebo vodou namáhanej časti hr. 150 mm, skrutkovacie kotvy</t>
  </si>
  <si>
    <t xml:space="preserve">-2100162241</t>
  </si>
  <si>
    <t xml:space="preserve">916561111.S</t>
  </si>
  <si>
    <t xml:space="preserve">Osadenie záhonového alebo parkového obrubníka betón., do lôžka z bet. pros. tr. C 12/15 s bočnou oporou</t>
  </si>
  <si>
    <t xml:space="preserve">304293363</t>
  </si>
  <si>
    <t xml:space="preserve">592170001800.S</t>
  </si>
  <si>
    <t xml:space="preserve">Obrubník parkový, lxšxv 1000x50x200 mm, prírodný</t>
  </si>
  <si>
    <t xml:space="preserve">-1929869998</t>
  </si>
  <si>
    <t xml:space="preserve">599385551</t>
  </si>
  <si>
    <t xml:space="preserve">778523504</t>
  </si>
  <si>
    <t xml:space="preserve">740459246</t>
  </si>
  <si>
    <t xml:space="preserve">979093512.S</t>
  </si>
  <si>
    <t xml:space="preserve">Drvenie stavebného odpadu z demolácií (recyklácia bez kov. mat.) z muriva z betónu prostého</t>
  </si>
  <si>
    <t xml:space="preserve">1279887790</t>
  </si>
  <si>
    <t xml:space="preserve">1582207345</t>
  </si>
  <si>
    <t xml:space="preserve">711132102.S</t>
  </si>
  <si>
    <t xml:space="preserve">Zhotovenie geotextílie alebo tkaniny na plochu zvislú</t>
  </si>
  <si>
    <t xml:space="preserve">-613472737</t>
  </si>
  <si>
    <t xml:space="preserve">693110004500.S</t>
  </si>
  <si>
    <t xml:space="preserve">Geotextília polypropylénová netkaná 300 g/m2</t>
  </si>
  <si>
    <t xml:space="preserve">-1987493733</t>
  </si>
  <si>
    <t xml:space="preserve">711132107.S</t>
  </si>
  <si>
    <t xml:space="preserve">Zhotovenie izolácie proti zemnej vlhkosti nopovou fóloiu položenou voľne na ploche zvislej</t>
  </si>
  <si>
    <t xml:space="preserve">635123007</t>
  </si>
  <si>
    <t xml:space="preserve">283230002700.S</t>
  </si>
  <si>
    <t xml:space="preserve">Nopová HDPE fólia hrúbky 0,5 mm, výška nopu 8 mm, proti zemnej vlhkosti s radónovou ochranou, pre spodnú stavbu</t>
  </si>
  <si>
    <t xml:space="preserve">-150582108</t>
  </si>
  <si>
    <t xml:space="preserve">-1162954375</t>
  </si>
  <si>
    <t xml:space="preserve">A1.12 - Výmena otvorových konštrukcií</t>
  </si>
  <si>
    <t xml:space="preserve">    766 - Konštrukcie stolárske</t>
  </si>
  <si>
    <t xml:space="preserve">    784 - Maľby</t>
  </si>
  <si>
    <t xml:space="preserve">612425931.S</t>
  </si>
  <si>
    <t xml:space="preserve">Omietka vápenná vnútorného ostenia okenného alebo dverného štuková</t>
  </si>
  <si>
    <t xml:space="preserve">1033957308</t>
  </si>
  <si>
    <t xml:space="preserve">953995113</t>
  </si>
  <si>
    <t xml:space="preserve">Rohová lišta z PVC</t>
  </si>
  <si>
    <t xml:space="preserve">1598471254</t>
  </si>
  <si>
    <t xml:space="preserve">968081115.S</t>
  </si>
  <si>
    <t xml:space="preserve">Demontáž okien plastových, 1 bm obvodu - 0,007t</t>
  </si>
  <si>
    <t xml:space="preserve">-522221391</t>
  </si>
  <si>
    <t xml:space="preserve">968081116.S</t>
  </si>
  <si>
    <t xml:space="preserve">Demontáž dverí plastových vchodových, 1 bm obvodu - 0,012t</t>
  </si>
  <si>
    <t xml:space="preserve">-437221528</t>
  </si>
  <si>
    <t xml:space="preserve">-1798971447</t>
  </si>
  <si>
    <t xml:space="preserve">979011121.S</t>
  </si>
  <si>
    <t xml:space="preserve">Zvislá doprava sutiny a vybúraných hmôt za každé ďalšie podlažie</t>
  </si>
  <si>
    <t xml:space="preserve">-253196646</t>
  </si>
  <si>
    <t xml:space="preserve">-1260428798</t>
  </si>
  <si>
    <t xml:space="preserve">393338050</t>
  </si>
  <si>
    <t xml:space="preserve">-1285489044</t>
  </si>
  <si>
    <t xml:space="preserve">979089112.S</t>
  </si>
  <si>
    <t xml:space="preserve">Poplatok za skladovanie - drevo, sklo, plasty (17 02 ), ostatné</t>
  </si>
  <si>
    <t xml:space="preserve">1180719579</t>
  </si>
  <si>
    <t xml:space="preserve">1598292090</t>
  </si>
  <si>
    <t xml:space="preserve">764410850.S</t>
  </si>
  <si>
    <t xml:space="preserve">Demontáž oplechovania parapetov rš od 100 do 330 mm,  -0,00135t</t>
  </si>
  <si>
    <t xml:space="preserve">-598503857</t>
  </si>
  <si>
    <t xml:space="preserve">766</t>
  </si>
  <si>
    <t xml:space="preserve">Konštrukcie stolárske</t>
  </si>
  <si>
    <t xml:space="preserve">766621400.S</t>
  </si>
  <si>
    <t xml:space="preserve">Montáž okien plastových s hydroizolačnými ISO páskami (exteriérová a interiérová)</t>
  </si>
  <si>
    <t xml:space="preserve">1330596011</t>
  </si>
  <si>
    <t xml:space="preserve">283290006100.S</t>
  </si>
  <si>
    <t xml:space="preserve">Tesniaca paropriepustná fólia polymér-flísová, š. 290 mm, dĺ. 30 m, pre tesnenie pripájacej škáry okenného rámu a muriva z exteriéru</t>
  </si>
  <si>
    <t xml:space="preserve">-584233630</t>
  </si>
  <si>
    <t xml:space="preserve">283290006200.S</t>
  </si>
  <si>
    <t xml:space="preserve">Tesniaca paronepriepustná fólia polymér-flísová, š. 70 mm, dĺ. 30 m, pre tesnenie pripájacej škáry okenného rámu a muriva z interiéru</t>
  </si>
  <si>
    <t xml:space="preserve">-448641865</t>
  </si>
  <si>
    <t xml:space="preserve">611410010400.O1</t>
  </si>
  <si>
    <t xml:space="preserve">Plastové okno ozn.O1, šxv 850x850 mm, izolačné trojsklo, vrátane int. a ext. parapetu, viď PD</t>
  </si>
  <si>
    <t xml:space="preserve">2024524655</t>
  </si>
  <si>
    <t xml:space="preserve">611410010400.O2</t>
  </si>
  <si>
    <t xml:space="preserve">Plastové okno ozn.O2, šxv 850x850 mm, izolačné trojsklo, vrátane int. a ext. parapetu, viď PD</t>
  </si>
  <si>
    <t xml:space="preserve">-1312297377</t>
  </si>
  <si>
    <t xml:space="preserve">611410010400.O3</t>
  </si>
  <si>
    <t xml:space="preserve">Plastové okno ozn.O3, šxv 530x850 mm, izolačné trojsklo, vrátane int. a ext. parapetu, viď PD</t>
  </si>
  <si>
    <t xml:space="preserve">287251576</t>
  </si>
  <si>
    <t xml:space="preserve">611410010400.O4</t>
  </si>
  <si>
    <t xml:space="preserve">Plastové okno ozn.O4, šxv 550x850 mm, izolačné trojsklo, vrátane int. a ext. parapetu, viď PD</t>
  </si>
  <si>
    <t xml:space="preserve">-2121222612</t>
  </si>
  <si>
    <t xml:space="preserve">611410010400.O5</t>
  </si>
  <si>
    <t xml:space="preserve">Plastové okno ozn.O5, šxv 400x600 mm, izolačné trojsklo, vrátane int. a ext. parapetu, viď PD</t>
  </si>
  <si>
    <t xml:space="preserve">-1101965702</t>
  </si>
  <si>
    <t xml:space="preserve">611410010400.O6</t>
  </si>
  <si>
    <t xml:space="preserve">Plastové okno ozn.O6, šxv 1205x1375 mm, izolačné trojsklo, vrátane int. a ext. parapetu, viď PD</t>
  </si>
  <si>
    <t xml:space="preserve">-1710920337</t>
  </si>
  <si>
    <t xml:space="preserve">611410010400.O7</t>
  </si>
  <si>
    <t xml:space="preserve">Plastové okno ozn.O7, šxv 1700x1375 mm, izolačné trojsklo, vrátane int. a ext. parapetu, viď PD</t>
  </si>
  <si>
    <t xml:space="preserve">-1830528786</t>
  </si>
  <si>
    <t xml:space="preserve">61</t>
  </si>
  <si>
    <t xml:space="preserve">611410010400.O8</t>
  </si>
  <si>
    <t xml:space="preserve">Plastové okno ozn.O8, šxv 1700x2100 mm, izolačné trojsklo, vrátane int. a ext. parapetu, viď PD</t>
  </si>
  <si>
    <t xml:space="preserve">-1209822484</t>
  </si>
  <si>
    <t xml:space="preserve">63</t>
  </si>
  <si>
    <t xml:space="preserve">611410010400.O9</t>
  </si>
  <si>
    <t xml:space="preserve">Plastové okno ozn.O9, šxv 1700x1040 mm, izolačné trojsklo, vrátane int. a ext. parapetu, viď PD</t>
  </si>
  <si>
    <t xml:space="preserve">1387452641</t>
  </si>
  <si>
    <t xml:space="preserve">64</t>
  </si>
  <si>
    <t xml:space="preserve">611410010400.O10</t>
  </si>
  <si>
    <t xml:space="preserve">Plastové okno ozn.O10, šxv 570x550 mm, izolačné trojsklo, vrátane int. a ext. parapetu, viď PD</t>
  </si>
  <si>
    <t xml:space="preserve">430361251</t>
  </si>
  <si>
    <t xml:space="preserve">65</t>
  </si>
  <si>
    <t xml:space="preserve">611410010400.O11</t>
  </si>
  <si>
    <t xml:space="preserve">Plastové okno ozn.O11, šxv 570x850 mm, izolačné trojsklo, vrátane int. a ext. parapetu, viď PD</t>
  </si>
  <si>
    <t xml:space="preserve">584183797</t>
  </si>
  <si>
    <t xml:space="preserve">66</t>
  </si>
  <si>
    <t xml:space="preserve">611410010400.O12</t>
  </si>
  <si>
    <t xml:space="preserve">Plastové okno ozn.O12, šxv 835x500 mm, izolačné trojsklo, vrátane int. a ext. parapetu, viď PD</t>
  </si>
  <si>
    <t xml:space="preserve">1705550191</t>
  </si>
  <si>
    <t xml:space="preserve">67</t>
  </si>
  <si>
    <t xml:space="preserve">611410010400.O13</t>
  </si>
  <si>
    <t xml:space="preserve">Plastové okno ozn.O13, šxv 700x850 mm, izolačné trojsklo, vrátane int. a ext. parapetu, viď PD</t>
  </si>
  <si>
    <t xml:space="preserve">1466589136</t>
  </si>
  <si>
    <t xml:space="preserve">68</t>
  </si>
  <si>
    <t xml:space="preserve">611410010400.O14</t>
  </si>
  <si>
    <t xml:space="preserve">Plastové okno ozn.O14, šxv 870x1825 mm, izolačné trojsklo, vrátane int. a ext. parapetu, viď PD</t>
  </si>
  <si>
    <t xml:space="preserve">-594809730</t>
  </si>
  <si>
    <t xml:space="preserve">766621405.S</t>
  </si>
  <si>
    <t xml:space="preserve">Montáž vchodových plastových dverí s hydroizolačnými ISO páskami (exteriérová a interiérová)</t>
  </si>
  <si>
    <t xml:space="preserve">571846781</t>
  </si>
  <si>
    <t xml:space="preserve">611730000100.D1</t>
  </si>
  <si>
    <t xml:space="preserve">Plastové dvere presklenné ozn.D1 1700x2150mm, dvojkrídlové, izolačné 3-sklo, viď PD</t>
  </si>
  <si>
    <t xml:space="preserve">1537196165</t>
  </si>
  <si>
    <t xml:space="preserve">62</t>
  </si>
  <si>
    <t xml:space="preserve">611730000100.D2</t>
  </si>
  <si>
    <t xml:space="preserve">Plastové dvere presklenné ozn.D2 850x2050mm, jednokrídlové, izolačné 3-sklo, viď PD</t>
  </si>
  <si>
    <t xml:space="preserve">-106324658</t>
  </si>
  <si>
    <t xml:space="preserve">611730000100.D3</t>
  </si>
  <si>
    <t xml:space="preserve">Plastové dvere presklenné ozn.D3 700x2020mm, jednokrídlové, izolačné 3-sklo, viď PD</t>
  </si>
  <si>
    <t xml:space="preserve">1622378389</t>
  </si>
  <si>
    <t xml:space="preserve">611730000100.D4</t>
  </si>
  <si>
    <t xml:space="preserve">Plastové dvere presklenné ozn.D4 950x2400mm, jednokrídlové s nadsvetlíkom, izolačné 3-sklo,viď PD</t>
  </si>
  <si>
    <t xml:space="preserve">2083109009</t>
  </si>
  <si>
    <t xml:space="preserve">51</t>
  </si>
  <si>
    <t xml:space="preserve">-1042136863</t>
  </si>
  <si>
    <t xml:space="preserve">52</t>
  </si>
  <si>
    <t xml:space="preserve">1852116713</t>
  </si>
  <si>
    <t xml:space="preserve">53</t>
  </si>
  <si>
    <t xml:space="preserve">766694985.S</t>
  </si>
  <si>
    <t xml:space="preserve">Demontáž parapetnej dosky plastovej šírky do 300 mm, dĺžky do 1600 mm, -0,003t</t>
  </si>
  <si>
    <t xml:space="preserve">-675138429</t>
  </si>
  <si>
    <t xml:space="preserve">54</t>
  </si>
  <si>
    <t xml:space="preserve">766694986.S</t>
  </si>
  <si>
    <t xml:space="preserve">Demontáž parapetnej dosky plastovej šírky do 300 mm, dĺžky nad 1600 mm, -0,006t</t>
  </si>
  <si>
    <t xml:space="preserve">-2103654197</t>
  </si>
  <si>
    <t xml:space="preserve">55</t>
  </si>
  <si>
    <t xml:space="preserve">998766201.S</t>
  </si>
  <si>
    <t xml:space="preserve">Presun hmot pre konštrukcie stolárske v objektoch výšky do 6 m</t>
  </si>
  <si>
    <t xml:space="preserve">1075926632</t>
  </si>
  <si>
    <t xml:space="preserve">784</t>
  </si>
  <si>
    <t xml:space="preserve">Maľby</t>
  </si>
  <si>
    <t xml:space="preserve">59</t>
  </si>
  <si>
    <t xml:space="preserve">784410100.S</t>
  </si>
  <si>
    <t xml:space="preserve">Penetrovanie jednonásobné jemnozrnných podkladov výšky do 3,80 m</t>
  </si>
  <si>
    <t xml:space="preserve">1940346070</t>
  </si>
  <si>
    <t xml:space="preserve">60</t>
  </si>
  <si>
    <t xml:space="preserve">784452371.S</t>
  </si>
  <si>
    <t xml:space="preserve">Maľby z maliarskych zmesí na vodnej báze, ručne nanášané tónované dvojnásobné na jemnozrnný podklad výšky do 3,80 m</t>
  </si>
  <si>
    <t xml:space="preserve">-1953638884</t>
  </si>
  <si>
    <t xml:space="preserve">A1.6 - Zlepšenie TOK šikmej strechy</t>
  </si>
  <si>
    <t xml:space="preserve">    712 - Izolácie striech, povlakové krytiny</t>
  </si>
  <si>
    <t xml:space="preserve">    763 - Konštrukcie - drevostavby</t>
  </si>
  <si>
    <t xml:space="preserve">    783 - Nátery</t>
  </si>
  <si>
    <t xml:space="preserve">2106150276</t>
  </si>
  <si>
    <t xml:space="preserve">1841908835</t>
  </si>
  <si>
    <t xml:space="preserve">1136809273</t>
  </si>
  <si>
    <t xml:space="preserve">762977326</t>
  </si>
  <si>
    <t xml:space="preserve">1438020727</t>
  </si>
  <si>
    <t xml:space="preserve">712</t>
  </si>
  <si>
    <t xml:space="preserve">Izolácie striech, povlakové krytiny</t>
  </si>
  <si>
    <t xml:space="preserve">712290020.S</t>
  </si>
  <si>
    <t xml:space="preserve">Zhotovenie parozábrany pre strechy šikmé do 30°</t>
  </si>
  <si>
    <t xml:space="preserve">142803744</t>
  </si>
  <si>
    <t xml:space="preserve">283230007400</t>
  </si>
  <si>
    <t xml:space="preserve">Parotesná PE fólia, zosilnená výstužnou mriežkou 6x8 mm</t>
  </si>
  <si>
    <t xml:space="preserve">492265088</t>
  </si>
  <si>
    <t xml:space="preserve">712400834.S</t>
  </si>
  <si>
    <t xml:space="preserve">Odstránenie povlakovej krytiny na strechách šikmých do 30° každé ďalšie vrstvy,  -0,00600t</t>
  </si>
  <si>
    <t xml:space="preserve">-604141560</t>
  </si>
  <si>
    <t xml:space="preserve">48</t>
  </si>
  <si>
    <t xml:space="preserve">713000011.S</t>
  </si>
  <si>
    <t xml:space="preserve">Odstránenie tepelnej izolácie stropov kladenej voľne z vláknitých materiálov hr. nad 10 cm -0,00336t</t>
  </si>
  <si>
    <t xml:space="preserve">-1529463702</t>
  </si>
  <si>
    <t xml:space="preserve">713161530.S</t>
  </si>
  <si>
    <t xml:space="preserve">Montáž tepelnej izolácie striech šikmých prichytená pribitím a vyviazaním na latovanie medzi a pod krokvy hr. nad 10 cm</t>
  </si>
  <si>
    <t xml:space="preserve">-1191913738</t>
  </si>
  <si>
    <t xml:space="preserve">631640001300.S1</t>
  </si>
  <si>
    <t xml:space="preserve">Pás zo sklenej vlny hr. 160 mm, pre šikmé strechy, podkrovia, stropy a ľahké podlahy</t>
  </si>
  <si>
    <t xml:space="preserve">-1799299063</t>
  </si>
  <si>
    <t xml:space="preserve">713162610.S</t>
  </si>
  <si>
    <t xml:space="preserve">Montáž tepelnej izolácie striech šikmých nad krokvy z polystyrénu hr. nad 10 cm</t>
  </si>
  <si>
    <t xml:space="preserve">-779052511</t>
  </si>
  <si>
    <t xml:space="preserve">283750004235.S</t>
  </si>
  <si>
    <t xml:space="preserve">Doska PIR s obojstranným nasýteným skleneným vláknom hr. 80 mm</t>
  </si>
  <si>
    <t xml:space="preserve">264303546</t>
  </si>
  <si>
    <t xml:space="preserve">-1987948672</t>
  </si>
  <si>
    <t xml:space="preserve">762341202.S</t>
  </si>
  <si>
    <t xml:space="preserve">Montáž latovania zložitých striech pre sklon do 60°</t>
  </si>
  <si>
    <t xml:space="preserve">2098662478</t>
  </si>
  <si>
    <t xml:space="preserve">605120006900.S1</t>
  </si>
  <si>
    <t xml:space="preserve">Hranoly zo smrekovca neopracované akosť I </t>
  </si>
  <si>
    <t xml:space="preserve">-423776226</t>
  </si>
  <si>
    <t xml:space="preserve">605110001800.S</t>
  </si>
  <si>
    <t xml:space="preserve">Dosky a fošne zo smreku neopracované neomietané akosť I</t>
  </si>
  <si>
    <t xml:space="preserve">574637598</t>
  </si>
  <si>
    <t xml:space="preserve">762342811.S</t>
  </si>
  <si>
    <t xml:space="preserve">Demontáž latovania striech so sklonom do 60° pri osovej vzdialenosti lát do 0,22 m, -0,00700 t</t>
  </si>
  <si>
    <t xml:space="preserve">-1449352412</t>
  </si>
  <si>
    <t xml:space="preserve">762395000.S</t>
  </si>
  <si>
    <t xml:space="preserve">Spojovacie prostriedky pre viazané konštrukcie krovov, debnenie a laťovanie, nadstrešné konštr., spádové kliny - svorky, dosky, klince, pásová oceľ, vruty</t>
  </si>
  <si>
    <t xml:space="preserve">1614574923</t>
  </si>
  <si>
    <t xml:space="preserve">-797046029</t>
  </si>
  <si>
    <t xml:space="preserve">763</t>
  </si>
  <si>
    <t xml:space="preserve">Konštrukcie - drevostavby</t>
  </si>
  <si>
    <t xml:space="preserve">763138252.S</t>
  </si>
  <si>
    <t xml:space="preserve">Protipožiarny podhľad SDK závesný na dvojúrovňovej oceľovej podkonštrukcií CD+UD, El60/45, doska protipožiarna DF 2x12.5 mm, TI 80 mm</t>
  </si>
  <si>
    <t xml:space="preserve">-2012758852</t>
  </si>
  <si>
    <t xml:space="preserve">49</t>
  </si>
  <si>
    <t xml:space="preserve">763139531.S</t>
  </si>
  <si>
    <t xml:space="preserve">Demontáž sadrokartónového podhľadu s jednovrstvou nosnou konštrukciou z oceľových profilov, jednoduché opláštenie, -0,02106t</t>
  </si>
  <si>
    <t xml:space="preserve">1978030970</t>
  </si>
  <si>
    <t xml:space="preserve">998763401.S</t>
  </si>
  <si>
    <t xml:space="preserve">Presun hmôt pre sádrokartónové konštrukcie v stavbách (objektoch) výšky do 7 m</t>
  </si>
  <si>
    <t xml:space="preserve">1190742975</t>
  </si>
  <si>
    <t xml:space="preserve">764311001.S</t>
  </si>
  <si>
    <t xml:space="preserve">Oddeľovacia štruktúrovaná rohož s integrovanou poistnou hydroizoláciou pre plechové krytiny pozinkované</t>
  </si>
  <si>
    <t xml:space="preserve">-1350744546</t>
  </si>
  <si>
    <t xml:space="preserve">764311221.S</t>
  </si>
  <si>
    <t xml:space="preserve">Krytiny hladké z pozinkovaného PZ plechu, z tabúľ 2000x670 mm, sklon do 30°</t>
  </si>
  <si>
    <t xml:space="preserve">433625268</t>
  </si>
  <si>
    <t xml:space="preserve">764361810.S</t>
  </si>
  <si>
    <t xml:space="preserve">Demontáž strešného okna a poklopu na krytine vlnitej a korýt., alebo hlad. a drážk. do 30st,  -0,02000t</t>
  </si>
  <si>
    <t xml:space="preserve">1660883408</t>
  </si>
  <si>
    <t xml:space="preserve">-299686625</t>
  </si>
  <si>
    <t xml:space="preserve">766671003.S</t>
  </si>
  <si>
    <t xml:space="preserve">Montáž okna strešného vrátane príslušenstva, veľkosť okna 78x140 cm</t>
  </si>
  <si>
    <t xml:space="preserve">1612369679</t>
  </si>
  <si>
    <t xml:space="preserve">611310004900.S</t>
  </si>
  <si>
    <t xml:space="preserve">Strešné okno drevené kyvné, šxv 780x1400 mm s madlom</t>
  </si>
  <si>
    <t xml:space="preserve">-1582162302</t>
  </si>
  <si>
    <t xml:space="preserve">611380005100.S</t>
  </si>
  <si>
    <t xml:space="preserve">Lemovanie hliníkové, šxv 780x1400 mm bez zatepľovacej sady, pre plochú strešnú krytinu do výšky 16 mm</t>
  </si>
  <si>
    <t xml:space="preserve">632880817</t>
  </si>
  <si>
    <t xml:space="preserve">611380006800.S</t>
  </si>
  <si>
    <t xml:space="preserve">Zatepľovacia sada pre osadenie strešného okna alebo výlezu, šxv 780x1400 mm</t>
  </si>
  <si>
    <t xml:space="preserve">1361728349</t>
  </si>
  <si>
    <t xml:space="preserve">611380008700.S</t>
  </si>
  <si>
    <t xml:space="preserve">Manžeta z parotesnej fólie pre osadenie strešného okna alebo výlezu, šxv 780x1400 mm</t>
  </si>
  <si>
    <t xml:space="preserve">255515264</t>
  </si>
  <si>
    <t xml:space="preserve">1281196180</t>
  </si>
  <si>
    <t xml:space="preserve">783</t>
  </si>
  <si>
    <t xml:space="preserve">Nátery</t>
  </si>
  <si>
    <t xml:space="preserve">783782404.S</t>
  </si>
  <si>
    <t xml:space="preserve">Nátery tesárskych konštrukcií, povrchová impregnácia proti drevokaznému hmyzu, hubám a plesniam, jednonásobná</t>
  </si>
  <si>
    <t xml:space="preserve">1411670931</t>
  </si>
  <si>
    <t xml:space="preserve">-210069197</t>
  </si>
  <si>
    <t xml:space="preserve">784452271.S</t>
  </si>
  <si>
    <t xml:space="preserve">Maľby z maliarskych zmesí na vodnej báze, ručne nanášané dvojnásobné základné na podklad jemnozrnný výšky do 3,80 m</t>
  </si>
  <si>
    <t xml:space="preserve">2118167415</t>
  </si>
  <si>
    <t xml:space="preserve">A1.8 - Zlepšenie TOK stropu pod nevykurovaným priestorom</t>
  </si>
  <si>
    <t xml:space="preserve">952901111.S</t>
  </si>
  <si>
    <t xml:space="preserve">Vyčistenie budov pri výške podlaží do 4 m</t>
  </si>
  <si>
    <t xml:space="preserve">-168910157</t>
  </si>
  <si>
    <t xml:space="preserve">1061681259</t>
  </si>
  <si>
    <t xml:space="preserve">1877807084</t>
  </si>
  <si>
    <t xml:space="preserve">184027788</t>
  </si>
  <si>
    <t xml:space="preserve">-583528584</t>
  </si>
  <si>
    <t xml:space="preserve">979089512.S</t>
  </si>
  <si>
    <t xml:space="preserve">Poplatok za skladovanie - stavebné materiály na báze sadry (17 08 ), ostatné</t>
  </si>
  <si>
    <t xml:space="preserve">-848665456</t>
  </si>
  <si>
    <t xml:space="preserve">-1626028291</t>
  </si>
  <si>
    <t xml:space="preserve">712290010.S1</t>
  </si>
  <si>
    <t xml:space="preserve">Zhotovenie parozábrany </t>
  </si>
  <si>
    <t xml:space="preserve">1049313225</t>
  </si>
  <si>
    <t xml:space="preserve">Parotesná PE fólia, zosilnená výstužnou mriežkou</t>
  </si>
  <si>
    <t xml:space="preserve">-1042424170</t>
  </si>
  <si>
    <t xml:space="preserve">-270538982</t>
  </si>
  <si>
    <t xml:space="preserve">713111111.S</t>
  </si>
  <si>
    <t xml:space="preserve">Montáž tepelnej izolácie stropov minerálnou vlnou, vrchom kladenou voľne</t>
  </si>
  <si>
    <t xml:space="preserve">-1603405378</t>
  </si>
  <si>
    <t xml:space="preserve">631640001500.S</t>
  </si>
  <si>
    <t xml:space="preserve">Pás zo sklenej vlny hr. 200 mm, pre šikmé strechy, podkrovia, stropy a ľahké podlahy</t>
  </si>
  <si>
    <t xml:space="preserve">1978833824</t>
  </si>
  <si>
    <t xml:space="preserve">631640001300.S</t>
  </si>
  <si>
    <t xml:space="preserve">Pás zo sklenej vlny hr. 150 mm, pre šikmé strechy, podkrovia, stropy a ľahké podlahy</t>
  </si>
  <si>
    <t xml:space="preserve">-836278765</t>
  </si>
  <si>
    <t xml:space="preserve">762512245.S1</t>
  </si>
  <si>
    <t xml:space="preserve">Položenie podláh na drevený podklad z drevotrieskových dosiek priskrutkovaním</t>
  </si>
  <si>
    <t xml:space="preserve">-1727544745</t>
  </si>
  <si>
    <t xml:space="preserve">607260000450.S</t>
  </si>
  <si>
    <t xml:space="preserve">Doska OSB nebrúsená hr. 25 mm</t>
  </si>
  <si>
    <t xml:space="preserve">79101718</t>
  </si>
  <si>
    <t xml:space="preserve">384375108</t>
  </si>
  <si>
    <t xml:space="preserve">7631340.S</t>
  </si>
  <si>
    <t xml:space="preserve">Pomocná konštrukcia závesná s profilov CD +UD </t>
  </si>
  <si>
    <t xml:space="preserve">-128318895</t>
  </si>
  <si>
    <t xml:space="preserve">763138231</t>
  </si>
  <si>
    <t xml:space="preserve">Podhľad SDK RF 2x12.5 mm závesný, dvojúrovňová oceľová podkonštrukcia CD</t>
  </si>
  <si>
    <t xml:space="preserve">-1349468450</t>
  </si>
  <si>
    <t xml:space="preserve">1921612147</t>
  </si>
  <si>
    <t xml:space="preserve">-306232875</t>
  </si>
  <si>
    <t xml:space="preserve">783782433.S1</t>
  </si>
  <si>
    <t xml:space="preserve">Nátery tesárskych konštrukcií aplikované striekaním, sanačné ošetrenie (trámy pôvodné)</t>
  </si>
  <si>
    <t xml:space="preserve">-599709266</t>
  </si>
  <si>
    <t xml:space="preserve">-175985070</t>
  </si>
  <si>
    <t xml:space="preserve">-1388585432</t>
  </si>
  <si>
    <t xml:space="preserve">A2.1 - Systém tieniacej techniky</t>
  </si>
  <si>
    <t xml:space="preserve">767660150.S</t>
  </si>
  <si>
    <t xml:space="preserve">Montáž hliníkovej vonkajšej žalúzie do šírky 80 cm a dĺžky 160 cm do podomietkovej schránky</t>
  </si>
  <si>
    <t xml:space="preserve">1162563243</t>
  </si>
  <si>
    <t xml:space="preserve">611530000100.S1</t>
  </si>
  <si>
    <t xml:space="preserve">Žalúzie exteriérové hliníkové ( alt. C-80)</t>
  </si>
  <si>
    <t xml:space="preserve">911178194</t>
  </si>
  <si>
    <t xml:space="preserve">767660155.S</t>
  </si>
  <si>
    <t xml:space="preserve">Montáž hliníkovej vonkajšej žalúzie do šírky 80 cm do 140 cm a dĺžky 160 cm do podomietkovej schránky</t>
  </si>
  <si>
    <t xml:space="preserve">822008673</t>
  </si>
  <si>
    <t xml:space="preserve">611530014500.S2</t>
  </si>
  <si>
    <t xml:space="preserve">Žalúzie exteriérové hliníkové (alt. C-80)</t>
  </si>
  <si>
    <t xml:space="preserve">-1898075889</t>
  </si>
  <si>
    <t xml:space="preserve">767660160.S</t>
  </si>
  <si>
    <t xml:space="preserve">Montáž hliníkovej vonkajšej žalúzie od šírky 140 cm do 180 cm a dĺžky 160 cm do podomietkovej schránky</t>
  </si>
  <si>
    <t xml:space="preserve">-714938402</t>
  </si>
  <si>
    <t xml:space="preserve">611530018100.S3</t>
  </si>
  <si>
    <t xml:space="preserve">-821303250</t>
  </si>
  <si>
    <t xml:space="preserve">767660161.S</t>
  </si>
  <si>
    <t xml:space="preserve">Montáž hliníkovej vonkajšej žalúzie od šírky 140 cm do 180 cm a dĺžky 260 cm do podomietkovej schránky</t>
  </si>
  <si>
    <t xml:space="preserve">397324089</t>
  </si>
  <si>
    <t xml:space="preserve">611530018100.S4</t>
  </si>
  <si>
    <t xml:space="preserve">-740851105</t>
  </si>
  <si>
    <t xml:space="preserve">998767202.S</t>
  </si>
  <si>
    <t xml:space="preserve">Presun hmôt pre kovové stavebné doplnkové konštrukcie v objektoch výšky nad 6 do 12 m</t>
  </si>
  <si>
    <t xml:space="preserve">872951106</t>
  </si>
  <si>
    <t xml:space="preserve">B 1.5 - Výmena vykurovacieho systému</t>
  </si>
  <si>
    <t xml:space="preserve">obec Veľký Ruskov</t>
  </si>
  <si>
    <t xml:space="preserve">obec Nový Ruskov</t>
  </si>
  <si>
    <t xml:space="preserve">Ing. Pavol Fedorčák, PhD.</t>
  </si>
  <si>
    <t xml:space="preserve">Ing. Peter Antol</t>
  </si>
  <si>
    <t xml:space="preserve">    733 - Ústredné kúrenie, rozvodné potrubie</t>
  </si>
  <si>
    <t xml:space="preserve">    734 - Ústredné kúrenie, armatúry.</t>
  </si>
  <si>
    <t xml:space="preserve">    735 - Ústredné kúrenie, vykurovacie telesá</t>
  </si>
  <si>
    <t xml:space="preserve">M - Práce a dodávky M</t>
  </si>
  <si>
    <t xml:space="preserve">HZS - Hodinové zúčtovacie sadzby</t>
  </si>
  <si>
    <t xml:space="preserve">516</t>
  </si>
  <si>
    <t xml:space="preserve">941955002.S</t>
  </si>
  <si>
    <t xml:space="preserve">Lešenie ľahké pracovné pomocné s výškou lešeňovej podlahy nad 1,20 do 1,90 m</t>
  </si>
  <si>
    <t xml:space="preserve">-228119567</t>
  </si>
  <si>
    <t xml:space="preserve">517</t>
  </si>
  <si>
    <t xml:space="preserve">941955101.S</t>
  </si>
  <si>
    <t xml:space="preserve">Lešenie ľahké pracovné v schodisku plochy do 6 m2, s výškou lešeňovej podlahy do 1,50 m</t>
  </si>
  <si>
    <t xml:space="preserve">-1795344350</t>
  </si>
  <si>
    <t xml:space="preserve">514</t>
  </si>
  <si>
    <t xml:space="preserve">971033541.S</t>
  </si>
  <si>
    <t xml:space="preserve">Vybúranie otvorov v murive tehl. plochy do 1 m2 hr. do 300 mm,  -1,87500t</t>
  </si>
  <si>
    <t xml:space="preserve">-249578602</t>
  </si>
  <si>
    <t xml:space="preserve">973031619</t>
  </si>
  <si>
    <t xml:space="preserve">Vysekanie kapsy pre klátiky a krabice, veľkosti do 150x150x100 mm,  -0,00300t</t>
  </si>
  <si>
    <t xml:space="preserve">1395966316</t>
  </si>
  <si>
    <t xml:space="preserve">515</t>
  </si>
  <si>
    <t xml:space="preserve">974032666.S</t>
  </si>
  <si>
    <t xml:space="preserve">Vysek. rýh v stenách a priečkach  pre vťahov. nosn. do stien do hĺbky 150 mm, v. nosníka do 250 mm,  -0,04200t</t>
  </si>
  <si>
    <t xml:space="preserve">1007350147</t>
  </si>
  <si>
    <t xml:space="preserve">343</t>
  </si>
  <si>
    <t xml:space="preserve">941857000</t>
  </si>
  <si>
    <t xml:space="preserve">344</t>
  </si>
  <si>
    <t xml:space="preserve">207545051</t>
  </si>
  <si>
    <t xml:space="preserve">345</t>
  </si>
  <si>
    <t xml:space="preserve">345462880</t>
  </si>
  <si>
    <t xml:space="preserve">572</t>
  </si>
  <si>
    <t xml:space="preserve">713482121.S</t>
  </si>
  <si>
    <t xml:space="preserve">Montáž izolačných trubíc, hr.25 mm,vnút.priemer do 38 mm</t>
  </si>
  <si>
    <t xml:space="preserve">-2076647666</t>
  </si>
  <si>
    <t xml:space="preserve">577</t>
  </si>
  <si>
    <t xml:space="preserve">283310028000</t>
  </si>
  <si>
    <t xml:space="preserve">Izolačná trubica ARMAFLEX ACe 18x25 mm (d x hr. izolácie), dĺ. 2 m, AZ FLEX</t>
  </si>
  <si>
    <t xml:space="preserve">-1936827802</t>
  </si>
  <si>
    <t xml:space="preserve">576</t>
  </si>
  <si>
    <t xml:space="preserve">283310028100</t>
  </si>
  <si>
    <t xml:space="preserve">Izolačná trubica ARMAFLEX ACe 22x25 mm (d x hr. izolácie), dĺ. 2 m, AZ FLEX</t>
  </si>
  <si>
    <t xml:space="preserve">-1111755280</t>
  </si>
  <si>
    <t xml:space="preserve">574</t>
  </si>
  <si>
    <t xml:space="preserve">283310029400</t>
  </si>
  <si>
    <t xml:space="preserve">Izolačná trubica ARMAFLEX ACe 28x25 mm (d x hr. izolácie), dĺ. 2 m, AZ FLEX</t>
  </si>
  <si>
    <t xml:space="preserve">-1728680560</t>
  </si>
  <si>
    <t xml:space="preserve">573</t>
  </si>
  <si>
    <t xml:space="preserve">713482122.S</t>
  </si>
  <si>
    <t xml:space="preserve">Montáž  izolačných trubíc, hr.25 mm,vnút.priemer 39-70 mm</t>
  </si>
  <si>
    <t xml:space="preserve">-1122017846</t>
  </si>
  <si>
    <t xml:space="preserve">575</t>
  </si>
  <si>
    <t xml:space="preserve">283310029600</t>
  </si>
  <si>
    <t xml:space="preserve">Izolačná trubica ARMAFLEX ACe 42x25 mm (d x hr. izolácie), dĺ. 2 m, AZ FLEX</t>
  </si>
  <si>
    <t xml:space="preserve">2019055785</t>
  </si>
  <si>
    <t xml:space="preserve">998713201</t>
  </si>
  <si>
    <t xml:space="preserve">892041726</t>
  </si>
  <si>
    <t xml:space="preserve">998713292</t>
  </si>
  <si>
    <t xml:space="preserve">Izolácie tepelné, prípl.za presun nad vymedz. najväčšiu dopravnú vzdial. do 100 m</t>
  </si>
  <si>
    <t xml:space="preserve">-743807231</t>
  </si>
  <si>
    <t xml:space="preserve">329</t>
  </si>
  <si>
    <t xml:space="preserve">998713299.S</t>
  </si>
  <si>
    <t xml:space="preserve">Izolácie tepelné, prípl.za presun za každých ďalších aj začatých 1000 m nad 1000 m</t>
  </si>
  <si>
    <t xml:space="preserve">687848256</t>
  </si>
  <si>
    <t xml:space="preserve">733</t>
  </si>
  <si>
    <t xml:space="preserve">Ústredné kúrenie, rozvodné potrubie</t>
  </si>
  <si>
    <t xml:space="preserve">571</t>
  </si>
  <si>
    <t xml:space="preserve">733167115.S</t>
  </si>
  <si>
    <t xml:space="preserve">Montáž plasthliníkového flexibilného potrubia pre vykurovanie lisovaním D 16 mm</t>
  </si>
  <si>
    <t xml:space="preserve">-16165922</t>
  </si>
  <si>
    <t xml:space="preserve">569</t>
  </si>
  <si>
    <t xml:space="preserve">3C16034</t>
  </si>
  <si>
    <t xml:space="preserve">HERZ Rúrka plast-hliníková PE-RT, hr.Al 0,4 mm, 16x2 + (T-kusy, Spojky, Kolená...)</t>
  </si>
  <si>
    <t xml:space="preserve">1070763551</t>
  </si>
  <si>
    <t xml:space="preserve">570</t>
  </si>
  <si>
    <t xml:space="preserve">733167118.S</t>
  </si>
  <si>
    <t xml:space="preserve">Montáž plasthliníkového flexibilného potrubia pre vykurovanie lisovaním D 20 mm</t>
  </si>
  <si>
    <t xml:space="preserve">559231969</t>
  </si>
  <si>
    <t xml:space="preserve">568</t>
  </si>
  <si>
    <t xml:space="preserve">3C20034</t>
  </si>
  <si>
    <t xml:space="preserve">HERZ Rúrka plast-hliníková PE-RT, hr.Al 0,4 mm, 20x2 + (T-kusy, Spojky, Kolená...)</t>
  </si>
  <si>
    <t xml:space="preserve">-561752365</t>
  </si>
  <si>
    <t xml:space="preserve">566</t>
  </si>
  <si>
    <t xml:space="preserve">733167121.S</t>
  </si>
  <si>
    <t xml:space="preserve">Montáž plasthliníkového flexibilného potrubia pre vykurovanie lisovaním D 26 mm</t>
  </si>
  <si>
    <t xml:space="preserve">1015395567</t>
  </si>
  <si>
    <t xml:space="preserve">567</t>
  </si>
  <si>
    <t xml:space="preserve">3C26035</t>
  </si>
  <si>
    <t xml:space="preserve">HERZ Rúrka plast-hliníková PE-RT, hr.Al 0,5 mm, 26x3 + (T-kusy, Spojky, Kolená...)</t>
  </si>
  <si>
    <t xml:space="preserve">1596416378</t>
  </si>
  <si>
    <t xml:space="preserve">388</t>
  </si>
  <si>
    <t xml:space="preserve">733167127.S</t>
  </si>
  <si>
    <t xml:space="preserve">Montáž plasthliníkového flexibilného potrubia pre vykurovanie lisovaním D 40 mm</t>
  </si>
  <si>
    <t xml:space="preserve">56676908</t>
  </si>
  <si>
    <t xml:space="preserve">389</t>
  </si>
  <si>
    <t xml:space="preserve">286130003500.S</t>
  </si>
  <si>
    <t xml:space="preserve">HERZ Rúrka plast-hliníková PE-RT, hr.Al 0,5 mm, tyč , 40x3,5 + (T-kusy, Spojky, Kolená...)</t>
  </si>
  <si>
    <t xml:space="preserve">19660556</t>
  </si>
  <si>
    <t xml:space="preserve">277</t>
  </si>
  <si>
    <t xml:space="preserve">733167212.1</t>
  </si>
  <si>
    <t xml:space="preserve">Montáž plasthliníkových tvaroviek nad rámec ( 10 % z ceny )</t>
  </si>
  <si>
    <t xml:space="preserve">792363448</t>
  </si>
  <si>
    <t xml:space="preserve">733191301</t>
  </si>
  <si>
    <t xml:space="preserve">Tlaková skúška plastového potrubia do 42 mm</t>
  </si>
  <si>
    <t xml:space="preserve">-1031804590</t>
  </si>
  <si>
    <t xml:space="preserve">998733201</t>
  </si>
  <si>
    <t xml:space="preserve">Presun hmôt pre rozvody potrubia v objektoch výšky do 6 m</t>
  </si>
  <si>
    <t xml:space="preserve">-898561510</t>
  </si>
  <si>
    <t xml:space="preserve">998733293</t>
  </si>
  <si>
    <t xml:space="preserve">Rozvody potrubia, prípl.za presun nad vymedz. najväčšiu dopravnú vzdial. do 100 m</t>
  </si>
  <si>
    <t xml:space="preserve">-1259869270</t>
  </si>
  <si>
    <t xml:space="preserve">734</t>
  </si>
  <si>
    <t xml:space="preserve">Ústredné kúrenie, armatúry.</t>
  </si>
  <si>
    <t xml:space="preserve">470</t>
  </si>
  <si>
    <t xml:space="preserve">734209112.S</t>
  </si>
  <si>
    <t xml:space="preserve">Montáž závitovej armatúry s 2 závitmi do G 1/2</t>
  </si>
  <si>
    <t xml:space="preserve">452235996</t>
  </si>
  <si>
    <t xml:space="preserve">565</t>
  </si>
  <si>
    <t xml:space="preserve">1376622</t>
  </si>
  <si>
    <t xml:space="preserve">HERZ 3000 Diel pripájací Rp 1/2"x G 3/4" priamy, pre 2-rúrkové sústavy, obojstranné uzatvárateľné prostredníctom zvršku RL 1, pripojenie vykurovacie telesa Rp 1/2", pripojenie na rúru vonkajším závitom G 3/4" s kužeľ. tesnením</t>
  </si>
  <si>
    <t xml:space="preserve">-416879967</t>
  </si>
  <si>
    <t xml:space="preserve">138</t>
  </si>
  <si>
    <t xml:space="preserve">734223208</t>
  </si>
  <si>
    <t xml:space="preserve">Montáž termostatickej hlavice kvapalinovej jednoduchej</t>
  </si>
  <si>
    <t xml:space="preserve">súb.</t>
  </si>
  <si>
    <t xml:space="preserve">-1750905725</t>
  </si>
  <si>
    <t xml:space="preserve">366</t>
  </si>
  <si>
    <t xml:space="preserve">1923007</t>
  </si>
  <si>
    <t xml:space="preserve">HERZ Hlavica termostatická "Mini " závit M 28 x 1,5, s kvapalinovým snímačom a polohou "0", nastaviteľná protimrazová ochrana pri cca 6°C, teplotný rozsah 6 - 30 °C </t>
  </si>
  <si>
    <t xml:space="preserve">1162532420</t>
  </si>
  <si>
    <t xml:space="preserve">583</t>
  </si>
  <si>
    <t xml:space="preserve">734224006.S</t>
  </si>
  <si>
    <t xml:space="preserve">Montáž guľového kohúta závitového DN 15</t>
  </si>
  <si>
    <t xml:space="preserve">414924762</t>
  </si>
  <si>
    <t xml:space="preserve">584</t>
  </si>
  <si>
    <t xml:space="preserve">1220101</t>
  </si>
  <si>
    <t xml:space="preserve">HERZ Kohút guľový  "MODUL" DN 15, PN 25, s pákovým ovládačom (Silumin), 2 x vnútorný závit, teleso s kovanej mosadze, poniklované</t>
  </si>
  <si>
    <t xml:space="preserve">-1497722565</t>
  </si>
  <si>
    <t xml:space="preserve">519</t>
  </si>
  <si>
    <t xml:space="preserve">734224012.S</t>
  </si>
  <si>
    <t xml:space="preserve">Montáž guľového kohúta závitového DN 25</t>
  </si>
  <si>
    <t xml:space="preserve">-1203568315</t>
  </si>
  <si>
    <t xml:space="preserve">522</t>
  </si>
  <si>
    <t xml:space="preserve">1220103</t>
  </si>
  <si>
    <t xml:space="preserve">HERZ Kohút guľový  "MODUL" DN 25, PN 25, s pákovým ovládačom (Silumin), 2 x vnútorný závit, teleso s kovanej mosadze, poniklované</t>
  </si>
  <si>
    <t xml:space="preserve">-476113380</t>
  </si>
  <si>
    <t xml:space="preserve">581</t>
  </si>
  <si>
    <t xml:space="preserve">734222100.S</t>
  </si>
  <si>
    <t xml:space="preserve">Montáž vyvažovacieho ventilu priameho pre kúrenie DN 15</t>
  </si>
  <si>
    <t xml:space="preserve">1577621334</t>
  </si>
  <si>
    <t xml:space="preserve">582</t>
  </si>
  <si>
    <t xml:space="preserve">1421701</t>
  </si>
  <si>
    <t xml:space="preserve">HERZ Ventil STRÖMAX-GM 2013 DN 15 (normálny prietok, kvs=6,05 m3/h), priamy, vyvažovací, s meracími ventilčekmi pre meranie tlakovej diferencie, 2 vrty 1/4 uzatvorené uzávermi, hrdlo x hrdlo</t>
  </si>
  <si>
    <t xml:space="preserve">-1570506298</t>
  </si>
  <si>
    <t xml:space="preserve">527</t>
  </si>
  <si>
    <t xml:space="preserve">722229101.S</t>
  </si>
  <si>
    <t xml:space="preserve">Montáž ventilu vypúšťacieho, plniaceho, DN 15</t>
  </si>
  <si>
    <t xml:space="preserve">1295491030</t>
  </si>
  <si>
    <t xml:space="preserve">528</t>
  </si>
  <si>
    <t xml:space="preserve">1697804</t>
  </si>
  <si>
    <t xml:space="preserve">Guľový kohút s vypúšťacím ventilom DN 15</t>
  </si>
  <si>
    <t xml:space="preserve">-634775988</t>
  </si>
  <si>
    <t xml:space="preserve">578</t>
  </si>
  <si>
    <t xml:space="preserve">734282113.S</t>
  </si>
  <si>
    <t xml:space="preserve">Kotviaci a spojovací materiál</t>
  </si>
  <si>
    <t xml:space="preserve">sub</t>
  </si>
  <si>
    <t xml:space="preserve">-567867809</t>
  </si>
  <si>
    <t xml:space="preserve">70</t>
  </si>
  <si>
    <t xml:space="preserve">998734201</t>
  </si>
  <si>
    <t xml:space="preserve">Presun hmôt pre armatúry v objektoch výšky do 6 m</t>
  </si>
  <si>
    <t xml:space="preserve">-1286399125</t>
  </si>
  <si>
    <t xml:space="preserve">71</t>
  </si>
  <si>
    <t xml:space="preserve">998734293</t>
  </si>
  <si>
    <t xml:space="preserve">Armatúry, prípl.za presun nad vymedz. najväčšiu dopravnú vzdialenosť do 100 m</t>
  </si>
  <si>
    <t xml:space="preserve">808265889</t>
  </si>
  <si>
    <t xml:space="preserve">72</t>
  </si>
  <si>
    <t xml:space="preserve">HZS000211r</t>
  </si>
  <si>
    <t xml:space="preserve">Ostatné prepojovacie potrubia a potrubné spojovacie tvarovky (flexi nerez.rúrky, matice, kolená, vsuvky, ...) % z ceny</t>
  </si>
  <si>
    <t xml:space="preserve">-1851668124</t>
  </si>
  <si>
    <t xml:space="preserve">735</t>
  </si>
  <si>
    <t xml:space="preserve">Ústredné kúrenie, vykurovacie telesá</t>
  </si>
  <si>
    <t xml:space="preserve">512</t>
  </si>
  <si>
    <t xml:space="preserve">735151821.S</t>
  </si>
  <si>
    <t xml:space="preserve">Demontáž pôvodného vykurovacieho systému</t>
  </si>
  <si>
    <t xml:space="preserve">230716993</t>
  </si>
  <si>
    <t xml:space="preserve">438</t>
  </si>
  <si>
    <t xml:space="preserve">735000912.S</t>
  </si>
  <si>
    <t xml:space="preserve">Vyregulovanie dvojregulačného ventilu s termostatickým ovládaním</t>
  </si>
  <si>
    <t xml:space="preserve">-1819633931</t>
  </si>
  <si>
    <t xml:space="preserve">437</t>
  </si>
  <si>
    <t xml:space="preserve">735153300.S</t>
  </si>
  <si>
    <t xml:space="preserve">Príplatok k cene za odvzdušňovací ventil telies panelových oceľových s príplatkom 8 %</t>
  </si>
  <si>
    <t xml:space="preserve">-711766340</t>
  </si>
  <si>
    <t xml:space="preserve">492</t>
  </si>
  <si>
    <t xml:space="preserve">735154141.S</t>
  </si>
  <si>
    <t xml:space="preserve">Montáž vykurovacieho telesa panelového dvojradového výšky 600 mm/ dĺžky 700-900 mm</t>
  </si>
  <si>
    <t xml:space="preserve">-770391941</t>
  </si>
  <si>
    <t xml:space="preserve">562</t>
  </si>
  <si>
    <t xml:space="preserve">V00226008009016011</t>
  </si>
  <si>
    <t xml:space="preserve">Oceľové panelové radiátory KORAD 22VK 600x800, s pripojením vpravo/vľavo, s 2 panelmi a 2 konvektormi</t>
  </si>
  <si>
    <t xml:space="preserve">-565958638</t>
  </si>
  <si>
    <t xml:space="preserve">428</t>
  </si>
  <si>
    <t xml:space="preserve">735154142.S</t>
  </si>
  <si>
    <t xml:space="preserve">Montáž vykurovacieho telesa panelového dvojradového výšky 600 mm/ dĺžky 1000-1200 mm</t>
  </si>
  <si>
    <t xml:space="preserve">-1732769518</t>
  </si>
  <si>
    <t xml:space="preserve">563</t>
  </si>
  <si>
    <t xml:space="preserve">V00226012009016011</t>
  </si>
  <si>
    <t xml:space="preserve">Oceľové panelové radiátory KORAD 22VK 600x1200, s pripojením vpravo/vľavo, s 2 panelmi a 2 konvektormi</t>
  </si>
  <si>
    <t xml:space="preserve">50046461</t>
  </si>
  <si>
    <t xml:space="preserve">560</t>
  </si>
  <si>
    <t xml:space="preserve">735154143.S</t>
  </si>
  <si>
    <t xml:space="preserve">Montáž vykurovacieho telesa panelového dvojradového výšky 600 mm/ dĺžky 1400-1800 mm</t>
  </si>
  <si>
    <t xml:space="preserve">-1818192744</t>
  </si>
  <si>
    <t xml:space="preserve">564</t>
  </si>
  <si>
    <t xml:space="preserve">V00226014009016011</t>
  </si>
  <si>
    <t xml:space="preserve">Oceľové panelové radiátory KORAD 22VK 600x1400, s pripojením vpravo/vľavo, s 2 panelmi a 2 konvektormi</t>
  </si>
  <si>
    <t xml:space="preserve">1350327201</t>
  </si>
  <si>
    <t xml:space="preserve">439</t>
  </si>
  <si>
    <t xml:space="preserve">735158120.S</t>
  </si>
  <si>
    <t xml:space="preserve">Vykurovacie telesá panelové dvojradové, tlaková skúška telesa vodou</t>
  </si>
  <si>
    <t xml:space="preserve">26850446</t>
  </si>
  <si>
    <t xml:space="preserve">153</t>
  </si>
  <si>
    <t xml:space="preserve">735191910</t>
  </si>
  <si>
    <t xml:space="preserve">Napustenie vody do vykurovacieho systému vrátane potrubia o v. pl. vykurovacích telies</t>
  </si>
  <si>
    <t xml:space="preserve">642654001</t>
  </si>
  <si>
    <t xml:space="preserve">473</t>
  </si>
  <si>
    <t xml:space="preserve">735311206.S</t>
  </si>
  <si>
    <t xml:space="preserve">Podlahové kúrenie </t>
  </si>
  <si>
    <t xml:space="preserve">-1599925896</t>
  </si>
  <si>
    <t xml:space="preserve">494</t>
  </si>
  <si>
    <t xml:space="preserve">3F03009</t>
  </si>
  <si>
    <t xml:space="preserve">HERZ Platňa nopová Combitop 30-2 s tepelnou izoláciou,s čiernou PS fóliou, hrúbka izolácie 30 mm, výška (v mieste výstupkov) 51 mm, kročajová izolácia 23 dB, pre priemery rúrok 14 - 17 mm</t>
  </si>
  <si>
    <t xml:space="preserve">1633511973</t>
  </si>
  <si>
    <t xml:space="preserve">481</t>
  </si>
  <si>
    <t xml:space="preserve">3D16020</t>
  </si>
  <si>
    <t xml:space="preserve">HERZ Rúrka plast-hliníková PE-RT 16x2, hr.Al 0,2 mm, pre podlahové vykurovanie, v kotúči dl. 200 m</t>
  </si>
  <si>
    <t xml:space="preserve">-1979667842</t>
  </si>
  <si>
    <t xml:space="preserve">483</t>
  </si>
  <si>
    <t xml:space="preserve">3F11199</t>
  </si>
  <si>
    <t xml:space="preserve">HERZ Lepiaca páska hr. 5 cm, dĺžka kotúča 132 m</t>
  </si>
  <si>
    <t xml:space="preserve">-542903005</t>
  </si>
  <si>
    <t xml:space="preserve">484</t>
  </si>
  <si>
    <t xml:space="preserve">3F08002</t>
  </si>
  <si>
    <t xml:space="preserve">HERZ Pás dilatačný z polyetylénu, šedý, hrúbka 8 mm, výška 150 mm, dĺžka kotúča je 25 m - okrajový izolačný a  tlmiaci pás</t>
  </si>
  <si>
    <t xml:space="preserve">1796832962</t>
  </si>
  <si>
    <t xml:space="preserve">495</t>
  </si>
  <si>
    <t xml:space="preserve">3F08003</t>
  </si>
  <si>
    <t xml:space="preserve">HERZ Dilatačný pás hr. 10 mm, výška 100 mm</t>
  </si>
  <si>
    <t xml:space="preserve">2024189391</t>
  </si>
  <si>
    <t xml:space="preserve">468</t>
  </si>
  <si>
    <t xml:space="preserve">PVK00011417</t>
  </si>
  <si>
    <t xml:space="preserve">HERZ Chránička červenej farby pre rúrku DN 16 </t>
  </si>
  <si>
    <t xml:space="preserve">1106355301</t>
  </si>
  <si>
    <t xml:space="preserve">486</t>
  </si>
  <si>
    <t xml:space="preserve">1609501</t>
  </si>
  <si>
    <t xml:space="preserve">HERZ Prechodka pre rozdeľovače 8530 na plastovú rúrku 16 x 2, G 3/4", z PE-X-, PB a rúrky z kompozitných plastov, pozostáva z hadicovej prechodky, svorkového krúžku a prevlečnej matice G 3/4" s kužeľovým tesnením</t>
  </si>
  <si>
    <t xml:space="preserve">113838279</t>
  </si>
  <si>
    <t xml:space="preserve">485</t>
  </si>
  <si>
    <t xml:space="preserve">3F09001</t>
  </si>
  <si>
    <t xml:space="preserve">HERZ Prísada do poteru zvyšujúca tepelnú vodivosť a pevnosť v tlaku a ťahu, balenie 10,25 kg.</t>
  </si>
  <si>
    <t xml:space="preserve">bal</t>
  </si>
  <si>
    <t xml:space="preserve">297594767</t>
  </si>
  <si>
    <t xml:space="preserve">585</t>
  </si>
  <si>
    <t xml:space="preserve">735311590.S</t>
  </si>
  <si>
    <t xml:space="preserve">Montáž regulačnej stanice Compact Floor 10 cestný</t>
  </si>
  <si>
    <t xml:space="preserve">-59873628</t>
  </si>
  <si>
    <t xml:space="preserve">586</t>
  </si>
  <si>
    <t xml:space="preserve">3E53330</t>
  </si>
  <si>
    <t xml:space="preserve">HERZ Compact Floor Light SK - kompletná regulačná stanica 10-okruhová, pre podlahové vykurovanie, pripojenie vľavo</t>
  </si>
  <si>
    <t xml:space="preserve">-273221692</t>
  </si>
  <si>
    <t xml:space="preserve">412</t>
  </si>
  <si>
    <t xml:space="preserve">735311620.S</t>
  </si>
  <si>
    <t xml:space="preserve">Montáž regulačnej stanice Compact Floor 12 cestný</t>
  </si>
  <si>
    <t xml:space="preserve">2020817627</t>
  </si>
  <si>
    <t xml:space="preserve">558</t>
  </si>
  <si>
    <t xml:space="preserve">3E53332</t>
  </si>
  <si>
    <t xml:space="preserve">HERZ Compact Floor Light SK - kompletná regulačná stanica 12-okruhová, pre podlahové vykurovanie, pripojenie vľavo</t>
  </si>
  <si>
    <t xml:space="preserve">-1523095952</t>
  </si>
  <si>
    <t xml:space="preserve">169</t>
  </si>
  <si>
    <t xml:space="preserve">735311770</t>
  </si>
  <si>
    <t xml:space="preserve">Montáž skrinky rozdeľovača pod omietku</t>
  </si>
  <si>
    <t xml:space="preserve">1267122681</t>
  </si>
  <si>
    <t xml:space="preserve">476</t>
  </si>
  <si>
    <t xml:space="preserve">1856925</t>
  </si>
  <si>
    <t xml:space="preserve">HERZ Skriňa rozdeľovača z oceľového pozinkovaného plechu pre montáž do steny, šírka 1050 mm, hĺbka 80-110 mm, biela</t>
  </si>
  <si>
    <t xml:space="preserve">1043492267</t>
  </si>
  <si>
    <t xml:space="preserve">Práce a dodávky M</t>
  </si>
  <si>
    <t xml:space="preserve">HZS</t>
  </si>
  <si>
    <t xml:space="preserve">Hodinové zúčtovacie sadzby</t>
  </si>
  <si>
    <t xml:space="preserve">342</t>
  </si>
  <si>
    <t xml:space="preserve">HZS000112.S</t>
  </si>
  <si>
    <t xml:space="preserve">Stavebno montážne práce náročnejšie, ucelené, obtiažne, rutinné (Tr. 2) v rozsahu viac ako 8 hodín náročnejšie</t>
  </si>
  <si>
    <t xml:space="preserve">1664506258</t>
  </si>
  <si>
    <t xml:space="preserve">557</t>
  </si>
  <si>
    <t xml:space="preserve">HZS000113.S</t>
  </si>
  <si>
    <t xml:space="preserve">Stavebno montážne práce náročné ucelené - odborné, tvorivé remeselné (Tr. 3) v rozsahu viac ako 8 hodín</t>
  </si>
  <si>
    <t xml:space="preserve">1768297048</t>
  </si>
  <si>
    <t xml:space="preserve">112</t>
  </si>
  <si>
    <t xml:space="preserve">HZS000213</t>
  </si>
  <si>
    <t xml:space="preserve">Uvedenie technológie a zariadení do prevádzky, spustenie a nastavenie čerpadla podlahovkového okruhu</t>
  </si>
  <si>
    <t xml:space="preserve">262144</t>
  </si>
  <si>
    <t xml:space="preserve">1924159254</t>
  </si>
  <si>
    <t xml:space="preserve">115</t>
  </si>
  <si>
    <t xml:space="preserve">HZS000312</t>
  </si>
  <si>
    <t xml:space="preserve">Skúšobná prevádzka vykurovacieho systému, vyregulovanie</t>
  </si>
  <si>
    <t xml:space="preserve">1273449034</t>
  </si>
  <si>
    <t xml:space="preserve">B 3.1 - Systém núteného vetrania so spätným získavaním tepla</t>
  </si>
  <si>
    <t xml:space="preserve">    769 - Montáže vzduchotechnických zariadení</t>
  </si>
  <si>
    <t xml:space="preserve">971036022.S</t>
  </si>
  <si>
    <t xml:space="preserve">Jadrové vrty diamantovými korunkami do D 350 mm do stien - murivo tehlové -0,00117t</t>
  </si>
  <si>
    <t xml:space="preserve">cm</t>
  </si>
  <si>
    <t xml:space="preserve">-1949182595</t>
  </si>
  <si>
    <t xml:space="preserve">-1390819061</t>
  </si>
  <si>
    <t xml:space="preserve">69</t>
  </si>
  <si>
    <t xml:space="preserve">610495856</t>
  </si>
  <si>
    <t xml:space="preserve">721396428</t>
  </si>
  <si>
    <t xml:space="preserve">283320004600.S</t>
  </si>
  <si>
    <t xml:space="preserve">Izolačný pás hr. 25 mm, izolácia zo syntetického kaučuku</t>
  </si>
  <si>
    <t xml:space="preserve">2076271523</t>
  </si>
  <si>
    <t xml:space="preserve">713483020.S</t>
  </si>
  <si>
    <t xml:space="preserve">Montáž technickej izolácie samolepiacej rohože hr. 25 mm na potrubia s tvarovanou plochou</t>
  </si>
  <si>
    <t xml:space="preserve">-206252550</t>
  </si>
  <si>
    <t xml:space="preserve">769</t>
  </si>
  <si>
    <t xml:space="preserve">Montáže vzduchotechnických zariadení</t>
  </si>
  <si>
    <t xml:space="preserve">73</t>
  </si>
  <si>
    <t xml:space="preserve">769021015.S</t>
  </si>
  <si>
    <t xml:space="preserve">Montáž spiro potrubia DN 315-355</t>
  </si>
  <si>
    <t xml:space="preserve">-99202950</t>
  </si>
  <si>
    <t xml:space="preserve">74</t>
  </si>
  <si>
    <t xml:space="preserve">429810001100.S</t>
  </si>
  <si>
    <t xml:space="preserve">Potrubie kruhové spiro DN 315, dĺžka 1000 mm</t>
  </si>
  <si>
    <t xml:space="preserve">-902308882</t>
  </si>
  <si>
    <t xml:space="preserve">75</t>
  </si>
  <si>
    <t xml:space="preserve">769021451.S</t>
  </si>
  <si>
    <t xml:space="preserve">Montáž nadstavca kruhového na kruhové potrubie DN 355-500</t>
  </si>
  <si>
    <t xml:space="preserve">-252464161</t>
  </si>
  <si>
    <t xml:space="preserve">76</t>
  </si>
  <si>
    <t xml:space="preserve">429850025400.S</t>
  </si>
  <si>
    <t xml:space="preserve">Nadstavec kruhový DN 315/400 pre kruhové spiro potrubie</t>
  </si>
  <si>
    <t xml:space="preserve">549666338</t>
  </si>
  <si>
    <t xml:space="preserve">77</t>
  </si>
  <si>
    <t xml:space="preserve">769036003.S</t>
  </si>
  <si>
    <t xml:space="preserve">Montáž protidažďovej žalúzie prierezu 0.110-0.158 m2</t>
  </si>
  <si>
    <t xml:space="preserve">-720231572</t>
  </si>
  <si>
    <t xml:space="preserve">78</t>
  </si>
  <si>
    <t xml:space="preserve">429720037000</t>
  </si>
  <si>
    <t xml:space="preserve">Žalúzia protidažďová plastová PRG 400 W, ELEKTRODESIGN</t>
  </si>
  <si>
    <t xml:space="preserve">-820339828</t>
  </si>
  <si>
    <t xml:space="preserve">769052021.S</t>
  </si>
  <si>
    <t xml:space="preserve">Montáž rekuperačnej jednotky na stenu prietok do 1200 m3/h</t>
  </si>
  <si>
    <t xml:space="preserve">-1167976530</t>
  </si>
  <si>
    <t xml:space="preserve">429530016500.S</t>
  </si>
  <si>
    <t xml:space="preserve">Vzduchotechnická jednotka, Multivac HRWA2-100CB-EE1-A</t>
  </si>
  <si>
    <t xml:space="preserve">260489257</t>
  </si>
  <si>
    <t xml:space="preserve">79</t>
  </si>
  <si>
    <t xml:space="preserve">725219401.S</t>
  </si>
  <si>
    <t xml:space="preserve">1107195536</t>
  </si>
  <si>
    <t xml:space="preserve">998769201.S</t>
  </si>
  <si>
    <t xml:space="preserve">Presun hmôt pre montáž vzduchotechnických zariadení v stavbe (objekte) výšky do 7 m</t>
  </si>
  <si>
    <t xml:space="preserve">342560891</t>
  </si>
  <si>
    <t xml:space="preserve">HZS000111.S</t>
  </si>
  <si>
    <t xml:space="preserve">Stavebno montážne práce menej náročne, pomocné alebo manupulačné (Tr. 1) v rozsahu viac ako 8 hodín</t>
  </si>
  <si>
    <t xml:space="preserve">1644916701</t>
  </si>
  <si>
    <t xml:space="preserve">HZS-0051</t>
  </si>
  <si>
    <t xml:space="preserve">Zaregulovanie VZT + kompletácia, revízna správa, zaškolenie obsluhy   </t>
  </si>
  <si>
    <t xml:space="preserve">-1210350866</t>
  </si>
  <si>
    <t xml:space="preserve">HZS-0061</t>
  </si>
  <si>
    <t xml:space="preserve">Kompletné vyskúšanie systému</t>
  </si>
  <si>
    <t xml:space="preserve">206875579</t>
  </si>
  <si>
    <t xml:space="preserve">HZS-0071</t>
  </si>
  <si>
    <t xml:space="preserve">Skúšobná v prevádzka			</t>
  </si>
  <si>
    <t xml:space="preserve">1581400218</t>
  </si>
  <si>
    <t xml:space="preserve">B 3.3 - Výmena systému chladenia</t>
  </si>
  <si>
    <t xml:space="preserve">    769 - Montáž tepelného čerpadla vzduch - vzduch</t>
  </si>
  <si>
    <t xml:space="preserve">971036005.S</t>
  </si>
  <si>
    <t xml:space="preserve">Jadrové vrty diamantovými korunkami do D 60 mm do stien - murivo tehlové -0,00005t</t>
  </si>
  <si>
    <t xml:space="preserve">-1131482010</t>
  </si>
  <si>
    <t xml:space="preserve">-1312531216</t>
  </si>
  <si>
    <t xml:space="preserve">-835187634</t>
  </si>
  <si>
    <t xml:space="preserve">-2006600379</t>
  </si>
  <si>
    <t xml:space="preserve">Montáž tepelného čerpadla vzduch - vzduch</t>
  </si>
  <si>
    <t xml:space="preserve">769060070.S</t>
  </si>
  <si>
    <t xml:space="preserve">Montáž klimatizačnej jednotky vnútornej kazetovej štvorcestnej</t>
  </si>
  <si>
    <t xml:space="preserve">-1210315039</t>
  </si>
  <si>
    <t xml:space="preserve">429520003400.S</t>
  </si>
  <si>
    <t xml:space="preserve">Jednotka LG CT18F.NQ0, vnútorná kazetová</t>
  </si>
  <si>
    <t xml:space="preserve">-699236392</t>
  </si>
  <si>
    <t xml:space="preserve">769060240.S</t>
  </si>
  <si>
    <t xml:space="preserve">Montáž klimatizačnej jednotky vonkajšej jednofázové napájanie </t>
  </si>
  <si>
    <t xml:space="preserve">-1586509504</t>
  </si>
  <si>
    <t xml:space="preserve">429520006900</t>
  </si>
  <si>
    <t xml:space="preserve">Jednotka LG FM 57AH.U34, vonkajšia</t>
  </si>
  <si>
    <t xml:space="preserve">-1272474430</t>
  </si>
  <si>
    <t xml:space="preserve">769060240.S2</t>
  </si>
  <si>
    <t xml:space="preserve">Montáž distribučného boxu pre klimatizačnej jednotky </t>
  </si>
  <si>
    <t xml:space="preserve">2015934820</t>
  </si>
  <si>
    <t xml:space="preserve">429520006900.S</t>
  </si>
  <si>
    <t xml:space="preserve">Distribučný box, PMBD3630, pre 3 jednotky</t>
  </si>
  <si>
    <t xml:space="preserve">894511339</t>
  </si>
  <si>
    <t xml:space="preserve">769060530.S</t>
  </si>
  <si>
    <t xml:space="preserve">Montáž dvojice medeného potrubia predizolovaného d 6-10 mm (1/4"x3/8")</t>
  </si>
  <si>
    <t xml:space="preserve">849405740</t>
  </si>
  <si>
    <t xml:space="preserve">196350002200.S</t>
  </si>
  <si>
    <t xml:space="preserve">Dvojica rúr medených predizolovaných d 6-10 mm (1/4"x3/8"), pre chladiarensku techniku</t>
  </si>
  <si>
    <t xml:space="preserve">-1578055438</t>
  </si>
  <si>
    <t xml:space="preserve">769060540.S1</t>
  </si>
  <si>
    <t xml:space="preserve">Montáž dvojice medeného potrubia predizolovaného d 10-19 mm (3/8"x5/8")</t>
  </si>
  <si>
    <t xml:space="preserve">1217863291</t>
  </si>
  <si>
    <t xml:space="preserve">196350002400.S1</t>
  </si>
  <si>
    <t xml:space="preserve">Dvojica rúr medených predizolovaných d 10-19 mm, pre chladiarensku techniku</t>
  </si>
  <si>
    <t xml:space="preserve">-418790593</t>
  </si>
  <si>
    <t xml:space="preserve">769071012.S</t>
  </si>
  <si>
    <t xml:space="preserve">Montáž konzoly šírky 900-1250 mm</t>
  </si>
  <si>
    <t xml:space="preserve">-247222169</t>
  </si>
  <si>
    <t xml:space="preserve">429750001700.S</t>
  </si>
  <si>
    <t xml:space="preserve">Montážna konzola pre upevnenie tepelného čerpadla</t>
  </si>
  <si>
    <t xml:space="preserve">-1268340002</t>
  </si>
  <si>
    <t xml:space="preserve">769086000.S</t>
  </si>
  <si>
    <t xml:space="preserve">Demontáž klimatizačnej jednotky vnútornej nástennej,  -0,0100 t</t>
  </si>
  <si>
    <t xml:space="preserve">-909446236</t>
  </si>
  <si>
    <t xml:space="preserve">769086035.S</t>
  </si>
  <si>
    <t xml:space="preserve">Demontáž klimatizačnej jednotky vonkajšej jednofázové napájanie (max. 2 vnút. jednotky),  -0,0250 t</t>
  </si>
  <si>
    <t xml:space="preserve">2042904115</t>
  </si>
  <si>
    <t xml:space="preserve">998769203.S</t>
  </si>
  <si>
    <t xml:space="preserve">Presun hmôt pre montáž vzduchotechnických zariadení v stavbe (objekte) výšky nad 7 do 24 m</t>
  </si>
  <si>
    <t xml:space="preserve">-857796196</t>
  </si>
  <si>
    <t xml:space="preserve">998769292.S</t>
  </si>
  <si>
    <t xml:space="preserve">Príplatok za zväčšený presun vzduchotechnických zariadení nad vymedzenú najväčšiu dopravnú vzdialenosť po stavenisku k.ď. 1 km</t>
  </si>
  <si>
    <t xml:space="preserve">192512150</t>
  </si>
  <si>
    <t xml:space="preserve">962461408</t>
  </si>
  <si>
    <t xml:space="preserve">1422807096</t>
  </si>
  <si>
    <t xml:space="preserve">-689303894</t>
  </si>
  <si>
    <t xml:space="preserve">B4.1 - Systém umelého osvetlenia</t>
  </si>
  <si>
    <t xml:space="preserve">D1 - Elektomontáže</t>
  </si>
  <si>
    <t xml:space="preserve">D2 - Bleskozvod, uzemnenie</t>
  </si>
  <si>
    <t xml:space="preserve">D3 - Ostatné</t>
  </si>
  <si>
    <t xml:space="preserve">D1</t>
  </si>
  <si>
    <t xml:space="preserve">Elektomontáže</t>
  </si>
  <si>
    <t xml:space="preserve">Pol52</t>
  </si>
  <si>
    <t xml:space="preserve">Kábel silový CYKY-J 5x4mm2</t>
  </si>
  <si>
    <t xml:space="preserve">Pol53</t>
  </si>
  <si>
    <t xml:space="preserve">Kábel silový CYKY-J 3x2,5mm2</t>
  </si>
  <si>
    <t xml:space="preserve">Pol54</t>
  </si>
  <si>
    <t xml:space="preserve">Vodič CYA 6mm2 ZŽ</t>
  </si>
  <si>
    <t xml:space="preserve">Pol55</t>
  </si>
  <si>
    <t xml:space="preserve">Vysekanie rýh pre kábel, uložonie kábla</t>
  </si>
  <si>
    <t xml:space="preserve">Pol56</t>
  </si>
  <si>
    <t xml:space="preserve">Trubka FXP</t>
  </si>
  <si>
    <t xml:space="preserve">Pol57</t>
  </si>
  <si>
    <t xml:space="preserve">Vývod voľný pre napojenie zariadení</t>
  </si>
  <si>
    <t xml:space="preserve">Pol58</t>
  </si>
  <si>
    <t xml:space="preserve">Svietidlo LED, 1x13W, min. IPx3</t>
  </si>
  <si>
    <t xml:space="preserve">Pol59</t>
  </si>
  <si>
    <t xml:space="preserve">Svietidlo LED panel, svetelný tok cca 4700lm, príkon cca 1x44W</t>
  </si>
  <si>
    <t xml:space="preserve">Pol60</t>
  </si>
  <si>
    <t xml:space="preserve">Svietidlo LED REFLEKTOR, 1x20W</t>
  </si>
  <si>
    <t xml:space="preserve">Pol61</t>
  </si>
  <si>
    <t xml:space="preserve">Svietidlo LED, svetelný tok cca 2650lm, príkon cca 1x17W</t>
  </si>
  <si>
    <t xml:space="preserve">Pol62</t>
  </si>
  <si>
    <t xml:space="preserve">Svietidlo LED, svetelný tok cca 4000lm, príkon cca 1x40W</t>
  </si>
  <si>
    <t xml:space="preserve">Pol63</t>
  </si>
  <si>
    <t xml:space="preserve">Svietidlo núdzové s piktogramom so zabudovaným zdrojom</t>
  </si>
  <si>
    <t xml:space="preserve">Pol64</t>
  </si>
  <si>
    <t xml:space="preserve">Demontáž pôvodných svietidiel</t>
  </si>
  <si>
    <t xml:space="preserve">Pol65</t>
  </si>
  <si>
    <t xml:space="preserve">Úprava rozvádzača R</t>
  </si>
  <si>
    <t xml:space="preserve">D2</t>
  </si>
  <si>
    <t xml:space="preserve">Bleskozvod, uzemnenie</t>
  </si>
  <si>
    <t xml:space="preserve">Pol66</t>
  </si>
  <si>
    <t xml:space="preserve">Podpera vedenia PV</t>
  </si>
  <si>
    <t xml:space="preserve">Pol67</t>
  </si>
  <si>
    <t xml:space="preserve">Okapová svorka SO</t>
  </si>
  <si>
    <t xml:space="preserve">Pol68</t>
  </si>
  <si>
    <t xml:space="preserve">Vodič AlMgSi drôt 8 /1m=0,14kg</t>
  </si>
  <si>
    <t xml:space="preserve">Pol69</t>
  </si>
  <si>
    <t xml:space="preserve">Vodič AlMgSi-IZOL drôt 8 /1m=0,2kg</t>
  </si>
  <si>
    <t xml:space="preserve">Pol70</t>
  </si>
  <si>
    <t xml:space="preserve">Vodič FeZn 8 /1m=0,4kg</t>
  </si>
  <si>
    <t xml:space="preserve">Pol71</t>
  </si>
  <si>
    <t xml:space="preserve">Vodič FeZn 30/4 /1m=0,952kg</t>
  </si>
  <si>
    <t xml:space="preserve">Pol72</t>
  </si>
  <si>
    <t xml:space="preserve">Odbočná spojovacia svorka SR</t>
  </si>
  <si>
    <t xml:space="preserve">Pol73</t>
  </si>
  <si>
    <t xml:space="preserve">Skúšobná svorka SZ</t>
  </si>
  <si>
    <t xml:space="preserve">Pol74</t>
  </si>
  <si>
    <t xml:space="preserve">Uzemňovacia svorka SR03</t>
  </si>
  <si>
    <t xml:space="preserve">Pol75</t>
  </si>
  <si>
    <t xml:space="preserve">Pripájacia svorka kovových súčastí SP1</t>
  </si>
  <si>
    <t xml:space="preserve">Pol76</t>
  </si>
  <si>
    <t xml:space="preserve">Spojovacia svorka SS</t>
  </si>
  <si>
    <t xml:space="preserve">50</t>
  </si>
  <si>
    <t xml:space="preserve">Pol77</t>
  </si>
  <si>
    <t xml:space="preserve">Zvodová tyč JP s príslušentvom</t>
  </si>
  <si>
    <t xml:space="preserve">Pol78</t>
  </si>
  <si>
    <t xml:space="preserve">Uzemňovacia tyč ZT s príslušentvom</t>
  </si>
  <si>
    <t xml:space="preserve">Pol79</t>
  </si>
  <si>
    <t xml:space="preserve">Inštalačná krabica pre SZ</t>
  </si>
  <si>
    <t xml:space="preserve">56</t>
  </si>
  <si>
    <t xml:space="preserve">Pol80</t>
  </si>
  <si>
    <t xml:space="preserve">Trubka netrieštivá samozhášavá FXP 25</t>
  </si>
  <si>
    <t xml:space="preserve">58</t>
  </si>
  <si>
    <t xml:space="preserve">Pol81</t>
  </si>
  <si>
    <t xml:space="preserve">Vykop a zához ryhy PRE BLESKOZVOD tr. zeminy 3</t>
  </si>
  <si>
    <t xml:space="preserve">D3</t>
  </si>
  <si>
    <t xml:space="preserve">Ostatné</t>
  </si>
  <si>
    <t xml:space="preserve">Pol82</t>
  </si>
  <si>
    <t xml:space="preserve">Revízia zariadenia</t>
  </si>
  <si>
    <t xml:space="preserve">Pol83</t>
  </si>
  <si>
    <t xml:space="preserve">Drobné stavebné úpravy</t>
  </si>
  <si>
    <t xml:space="preserve">Pol84</t>
  </si>
  <si>
    <t xml:space="preserve">Zapojenie inšt. a ukončenie káblov</t>
  </si>
  <si>
    <t xml:space="preserve">Pol85</t>
  </si>
  <si>
    <t xml:space="preserve">Prepojenie inštalácie</t>
  </si>
  <si>
    <t xml:space="preserve">Pol86</t>
  </si>
  <si>
    <t xml:space="preserve">Pripojenie vodičov pospájania a uzemnenia</t>
  </si>
  <si>
    <t xml:space="preserve">Pol87</t>
  </si>
  <si>
    <t xml:space="preserve">Podružný materiál</t>
  </si>
  <si>
    <t xml:space="preserve">Pol88</t>
  </si>
  <si>
    <t xml:space="preserve">Pomocné a podružné výkony</t>
  </si>
  <si>
    <t xml:space="preserve">C 1.6.4 - Vnútorné rozvody inžinierských sietí - kanalizácie</t>
  </si>
  <si>
    <t xml:space="preserve">    9 - Ostatné konštrukcie výkopy abúranie</t>
  </si>
  <si>
    <t xml:space="preserve">    721 - Zdravotechnika - vnútorná kanalizácia</t>
  </si>
  <si>
    <t xml:space="preserve">    732 - Ústredné kúrenie - strojovne</t>
  </si>
  <si>
    <t xml:space="preserve">Ostatné konštrukcie výkopy abúranie</t>
  </si>
  <si>
    <t xml:space="preserve">435</t>
  </si>
  <si>
    <t xml:space="preserve">941955001.S</t>
  </si>
  <si>
    <t xml:space="preserve">Lešenie ľahké pracovné pomocné, s výškou lešeňovej podlahy do 1,20 m</t>
  </si>
  <si>
    <t xml:space="preserve">-492607229</t>
  </si>
  <si>
    <t xml:space="preserve">447</t>
  </si>
  <si>
    <t xml:space="preserve">943943291.S</t>
  </si>
  <si>
    <t xml:space="preserve">Príplatok k cene za pôdorysnú plochu do 6 m2 lešenia priestorového ľahkého bez podláh, výšky do 22 m</t>
  </si>
  <si>
    <t xml:space="preserve">-1306519302</t>
  </si>
  <si>
    <t xml:space="preserve">433</t>
  </si>
  <si>
    <t xml:space="preserve">974031723.S</t>
  </si>
  <si>
    <t xml:space="preserve">Vysekávanie rýh v tehl. murive v pod hĺbky klenieb do hĺ. 30 mm a š. do 150 mm,  -0,00700t</t>
  </si>
  <si>
    <t xml:space="preserve">-1050381939</t>
  </si>
  <si>
    <t xml:space="preserve">434</t>
  </si>
  <si>
    <t xml:space="preserve">974031744.S</t>
  </si>
  <si>
    <t xml:space="preserve">Vysekávanie rýh v tehl. murive v pod hĺbky klenieb do hĺ. 70 mm a š. do 150 mm,  -0,01900t</t>
  </si>
  <si>
    <t xml:space="preserve">-2080411878</t>
  </si>
  <si>
    <t xml:space="preserve">721</t>
  </si>
  <si>
    <t xml:space="preserve">Zdravotechnika - vnútorná kanalizácia</t>
  </si>
  <si>
    <t xml:space="preserve">425</t>
  </si>
  <si>
    <t xml:space="preserve">721174000.S</t>
  </si>
  <si>
    <t xml:space="preserve">Montáž kanalizačného potrubia z PE-HD zváraného natupo D 32 mm</t>
  </si>
  <si>
    <t xml:space="preserve">181684403</t>
  </si>
  <si>
    <t xml:space="preserve">426</t>
  </si>
  <si>
    <t xml:space="preserve">286130037500.S</t>
  </si>
  <si>
    <t xml:space="preserve">Rúra D 32 mm, kanalizačný systém HDPE</t>
  </si>
  <si>
    <t xml:space="preserve">-930949377</t>
  </si>
  <si>
    <t xml:space="preserve">393</t>
  </si>
  <si>
    <t xml:space="preserve">721174003.S</t>
  </si>
  <si>
    <t xml:space="preserve">Montáž kanalizačného potrubia z PE-HD zváraného natupo D 50 mm</t>
  </si>
  <si>
    <t xml:space="preserve">2135820345</t>
  </si>
  <si>
    <t xml:space="preserve">392</t>
  </si>
  <si>
    <t xml:space="preserve">721171503.S</t>
  </si>
  <si>
    <t xml:space="preserve">Potrubie z rúr PE-HD Dxt 50x3 mm odpadné prípojné vrátane tvaroviek</t>
  </si>
  <si>
    <t xml:space="preserve">-2070875127</t>
  </si>
  <si>
    <t xml:space="preserve">721172303.S</t>
  </si>
  <si>
    <t xml:space="preserve">Montáž odbočky HT potrubia DN 32</t>
  </si>
  <si>
    <t xml:space="preserve">-2132212042</t>
  </si>
  <si>
    <t xml:space="preserve">286540007700.S</t>
  </si>
  <si>
    <t xml:space="preserve">Odbočka HT DN 32, PP systém pre beztlakový rozvod vnútorného odpadu</t>
  </si>
  <si>
    <t xml:space="preserve">-1658745567</t>
  </si>
  <si>
    <t xml:space="preserve">721172309.S</t>
  </si>
  <si>
    <t xml:space="preserve">Montáž odbočky HT potrubia DN 50</t>
  </si>
  <si>
    <t xml:space="preserve">-987540952</t>
  </si>
  <si>
    <t xml:space="preserve">440</t>
  </si>
  <si>
    <t xml:space="preserve">286540008500.S</t>
  </si>
  <si>
    <t xml:space="preserve">Odbočka HT DN 50, PP systém pre beztlakový rozvod vnútorného odpadu</t>
  </si>
  <si>
    <t xml:space="preserve">-1734328966</t>
  </si>
  <si>
    <t xml:space="preserve">445</t>
  </si>
  <si>
    <t xml:space="preserve">721172290.S</t>
  </si>
  <si>
    <t xml:space="preserve">Montáž kolena HT potrubia DN 50</t>
  </si>
  <si>
    <t xml:space="preserve">-1679399570</t>
  </si>
  <si>
    <t xml:space="preserve">446</t>
  </si>
  <si>
    <t xml:space="preserve">286540001300</t>
  </si>
  <si>
    <t xml:space="preserve">Koleno HT DN 50/45°, PP systém pre beztlakový rozvod vnútorného odpadu, PIPELIFE</t>
  </si>
  <si>
    <t xml:space="preserve">-1418587642</t>
  </si>
  <si>
    <t xml:space="preserve">443</t>
  </si>
  <si>
    <t xml:space="preserve">721172284.S</t>
  </si>
  <si>
    <t xml:space="preserve">Montáž kolena HT potrubia DN 32</t>
  </si>
  <si>
    <t xml:space="preserve">-151674339</t>
  </si>
  <si>
    <t xml:space="preserve">444</t>
  </si>
  <si>
    <t xml:space="preserve">286540000300</t>
  </si>
  <si>
    <t xml:space="preserve">Koleno HT DN 32/45°, PP systém pre beztlakový rozvod vnútorného odpadu, PIPELIFE</t>
  </si>
  <si>
    <t xml:space="preserve">-1213295733</t>
  </si>
  <si>
    <t xml:space="preserve">441</t>
  </si>
  <si>
    <t xml:space="preserve">721172327.S</t>
  </si>
  <si>
    <t xml:space="preserve">Montáž redukcie HT potrubia DN 50</t>
  </si>
  <si>
    <t xml:space="preserve">707646234</t>
  </si>
  <si>
    <t xml:space="preserve">442</t>
  </si>
  <si>
    <t xml:space="preserve">286540005100</t>
  </si>
  <si>
    <t xml:space="preserve">Redukcia HT DN 50/32, PP systém pre beztlakový rozvod vnútorného odpadu, PIPELIFE</t>
  </si>
  <si>
    <t xml:space="preserve">-157696554</t>
  </si>
  <si>
    <t xml:space="preserve">450</t>
  </si>
  <si>
    <t xml:space="preserve">721172296.S</t>
  </si>
  <si>
    <t xml:space="preserve">Montáž kolena HT potrubia DN 100</t>
  </si>
  <si>
    <t xml:space="preserve">-2074765161</t>
  </si>
  <si>
    <t xml:space="preserve">451</t>
  </si>
  <si>
    <t xml:space="preserve">367.112.16.1</t>
  </si>
  <si>
    <t xml:space="preserve">Odbočka kanalizačná PE-HD 45°, D 110/50 mm</t>
  </si>
  <si>
    <t xml:space="preserve">-602952211</t>
  </si>
  <si>
    <t xml:space="preserve">449</t>
  </si>
  <si>
    <t xml:space="preserve">732429111.S</t>
  </si>
  <si>
    <t xml:space="preserve">Montáž čerpadla kondenzátu</t>
  </si>
  <si>
    <t xml:space="preserve">-104779255</t>
  </si>
  <si>
    <t xml:space="preserve">448</t>
  </si>
  <si>
    <t xml:space="preserve">W050070-124</t>
  </si>
  <si>
    <t xml:space="preserve">Čerpadlo kondenzátu Aspen Mini Aqua, kapacita 12l/h</t>
  </si>
  <si>
    <t xml:space="preserve">1113985532</t>
  </si>
  <si>
    <t xml:space="preserve">721180923r</t>
  </si>
  <si>
    <t xml:space="preserve">Spojovací materiál kolená, spojky, odbočky nad vymedzené množstvo (10 % z ceny)</t>
  </si>
  <si>
    <t xml:space="preserve">-1522251841</t>
  </si>
  <si>
    <t xml:space="preserve">721290111</t>
  </si>
  <si>
    <t xml:space="preserve">Ostatné - skúška tesnosti kanalizácie v objektoch vodou do DN 125</t>
  </si>
  <si>
    <t xml:space="preserve">890226887</t>
  </si>
  <si>
    <t xml:space="preserve">998721201</t>
  </si>
  <si>
    <t xml:space="preserve">Presun hmôt pre vnútornú kanalizáciu v objektoch výšky do 6 m</t>
  </si>
  <si>
    <t xml:space="preserve">-208741662</t>
  </si>
  <si>
    <t xml:space="preserve">998721292</t>
  </si>
  <si>
    <t xml:space="preserve">Vnútorná kanalizácia, prípl.za presun nad vymedz. najväč. dopr. vzdial. do 100m</t>
  </si>
  <si>
    <t xml:space="preserve">1415310480</t>
  </si>
  <si>
    <t xml:space="preserve">436</t>
  </si>
  <si>
    <t xml:space="preserve">194842565</t>
  </si>
  <si>
    <t xml:space="preserve">732</t>
  </si>
  <si>
    <t xml:space="preserve">Ústredné kúrenie - strojovne</t>
  </si>
  <si>
    <t xml:space="preserve">-936383451</t>
  </si>
  <si>
    <t xml:space="preserve">C 2.5.4 - Prípojky inžinierských sietí - výmena/realizácia prípojky - plynu</t>
  </si>
  <si>
    <t xml:space="preserve">    723 - Vnútorný plynovod</t>
  </si>
  <si>
    <t xml:space="preserve">OST - Ostatné</t>
  </si>
  <si>
    <t xml:space="preserve">385</t>
  </si>
  <si>
    <t xml:space="preserve">132201201.S</t>
  </si>
  <si>
    <t xml:space="preserve">Výkop ryhy šírky 600-2000mm horn.3 do 100m3</t>
  </si>
  <si>
    <t xml:space="preserve">1763932360</t>
  </si>
  <si>
    <t xml:space="preserve">396</t>
  </si>
  <si>
    <t xml:space="preserve">132111101.S</t>
  </si>
  <si>
    <t xml:space="preserve">Hĺbenie rýh šírky do 600 mm v  horninách tr. 1 a 2 súdržných - ručným náradím</t>
  </si>
  <si>
    <t xml:space="preserve">1523709966</t>
  </si>
  <si>
    <t xml:space="preserve">386</t>
  </si>
  <si>
    <t xml:space="preserve">132201209.S</t>
  </si>
  <si>
    <t xml:space="preserve">Príplatok k cenám za lepivosť pri hĺbení rýh š. nad 600 do 2 000 mm zapaž. i nezapažených, s urovnaním dna v hornine 3</t>
  </si>
  <si>
    <t xml:space="preserve">229521675</t>
  </si>
  <si>
    <t xml:space="preserve">387</t>
  </si>
  <si>
    <t xml:space="preserve">132202529.S</t>
  </si>
  <si>
    <t xml:space="preserve">Príplatok za lepivosť pri hĺbení rýh vedľa koľají š. 600-2000 mm zapažených i nezapažených s urovnaním dna v hornine 3</t>
  </si>
  <si>
    <t xml:space="preserve">-1874933915</t>
  </si>
  <si>
    <t xml:space="preserve">162301101.S</t>
  </si>
  <si>
    <t xml:space="preserve">Vodorovné premiestnenie výkopku po spevnenej ceste z horniny tr.1-4, do 100 m3 na vzdialenosť do 500 m</t>
  </si>
  <si>
    <t xml:space="preserve">-2107834635</t>
  </si>
  <si>
    <t xml:space="preserve">-763053106</t>
  </si>
  <si>
    <t xml:space="preserve">390</t>
  </si>
  <si>
    <t xml:space="preserve">174101001.S</t>
  </si>
  <si>
    <t xml:space="preserve">Zásyp sypaninou so zhutnením jám, šachiet, rýh, zárezov alebo okolo objektov do 100 m3</t>
  </si>
  <si>
    <t xml:space="preserve">-263494280</t>
  </si>
  <si>
    <t xml:space="preserve">391</t>
  </si>
  <si>
    <t xml:space="preserve">175101102.S</t>
  </si>
  <si>
    <t xml:space="preserve">Obsyp potrubia sypaninou z vhodných hornín 1 až 4 s prehodením sypaniny</t>
  </si>
  <si>
    <t xml:space="preserve">-723480566</t>
  </si>
  <si>
    <t xml:space="preserve">376</t>
  </si>
  <si>
    <t xml:space="preserve">122201109.S</t>
  </si>
  <si>
    <t xml:space="preserve">Odkopávky a prekopávky nezapažené. Príplatok k cenám za lepivosť horniny 3</t>
  </si>
  <si>
    <t xml:space="preserve">1027747790</t>
  </si>
  <si>
    <t xml:space="preserve">583310002700.S</t>
  </si>
  <si>
    <t xml:space="preserve">Štrkopiesok frakcia 0-8 mm</t>
  </si>
  <si>
    <t xml:space="preserve">855559239</t>
  </si>
  <si>
    <t xml:space="preserve">327</t>
  </si>
  <si>
    <t xml:space="preserve">998276101</t>
  </si>
  <si>
    <t xml:space="preserve">Presun hmôt pre rúrové vedenie hĺbené z rúr z plast., hmôt alebo sklolamin. v otvorenom výkope</t>
  </si>
  <si>
    <t xml:space="preserve">1872801723</t>
  </si>
  <si>
    <t xml:space="preserve">723</t>
  </si>
  <si>
    <t xml:space="preserve">Vnútorný plynovod</t>
  </si>
  <si>
    <t xml:space="preserve">372</t>
  </si>
  <si>
    <t xml:space="preserve">723150801.S</t>
  </si>
  <si>
    <t xml:space="preserve">Demontáž potrubia zvarovaného z oceľových rúrok hladkých do DN 32,  -0,00254t</t>
  </si>
  <si>
    <t xml:space="preserve">1278402523</t>
  </si>
  <si>
    <t xml:space="preserve">230201184.S</t>
  </si>
  <si>
    <t xml:space="preserve">Montáž plynového RC potrubia PE 100 SDR11 zváraných elektrotvarovkami D 40x3,7 mm</t>
  </si>
  <si>
    <t xml:space="preserve">1107870131</t>
  </si>
  <si>
    <t xml:space="preserve">371</t>
  </si>
  <si>
    <t xml:space="preserve">286130026800.S</t>
  </si>
  <si>
    <t xml:space="preserve">Rúra dvojvrstvová na plyn SDR11, 40x3,7 mm x 100 m, materiál: PE 100 RC</t>
  </si>
  <si>
    <t xml:space="preserve">128</t>
  </si>
  <si>
    <t xml:space="preserve">760744182</t>
  </si>
  <si>
    <t xml:space="preserve">394</t>
  </si>
  <si>
    <t xml:space="preserve">230203563.S</t>
  </si>
  <si>
    <t xml:space="preserve">Montáž prechodka PE/oceľ PE 100 SDR11 D 40/DN32 mm</t>
  </si>
  <si>
    <t xml:space="preserve">1077214687</t>
  </si>
  <si>
    <t xml:space="preserve">395</t>
  </si>
  <si>
    <t xml:space="preserve">286220031100.S</t>
  </si>
  <si>
    <t xml:space="preserve">Prechodka PE/oceľ PE 100 SDR 11 D/DN 40/32</t>
  </si>
  <si>
    <t xml:space="preserve">-1672826163</t>
  </si>
  <si>
    <t xml:space="preserve">288</t>
  </si>
  <si>
    <t xml:space="preserve">723190909.S</t>
  </si>
  <si>
    <t xml:space="preserve">Oprava plynovodného potrubia neúradná tlaková skúška doterajšieho potrubia</t>
  </si>
  <si>
    <t xml:space="preserve">-26219970</t>
  </si>
  <si>
    <t xml:space="preserve">353</t>
  </si>
  <si>
    <t xml:space="preserve">723190901.S</t>
  </si>
  <si>
    <t xml:space="preserve">Oprava plynovodného potrubia uzatvorenie alebo otvorenie plynovodného potrubia pri opravách</t>
  </si>
  <si>
    <t xml:space="preserve">1659179426</t>
  </si>
  <si>
    <t xml:space="preserve">287</t>
  </si>
  <si>
    <t xml:space="preserve">723190907.S</t>
  </si>
  <si>
    <t xml:space="preserve">Oprava plynovodného potrubia odvzdušnenie a napustenie potrubia</t>
  </si>
  <si>
    <t xml:space="preserve">-777952346</t>
  </si>
  <si>
    <t xml:space="preserve">220</t>
  </si>
  <si>
    <t xml:space="preserve">998723201.S</t>
  </si>
  <si>
    <t xml:space="preserve">Presun hmôt pre vnútorný plynovod v objektoch výšky do 6 m</t>
  </si>
  <si>
    <t xml:space="preserve">-1137130801</t>
  </si>
  <si>
    <t xml:space="preserve">221</t>
  </si>
  <si>
    <t xml:space="preserve">998723294.S</t>
  </si>
  <si>
    <t xml:space="preserve">Plynovod, prípl.za presun nad vymedz. najväčšiu dopravnú vzdialenosť do 1000 m</t>
  </si>
  <si>
    <t xml:space="preserve">-820156364</t>
  </si>
  <si>
    <t xml:space="preserve">222</t>
  </si>
  <si>
    <t xml:space="preserve">998723299.S</t>
  </si>
  <si>
    <t xml:space="preserve">Plynovod, prípl.za presun za každých ďalších aj začatých 1000 m nad 1000 m</t>
  </si>
  <si>
    <t xml:space="preserve">-247670745</t>
  </si>
  <si>
    <t xml:space="preserve">107</t>
  </si>
  <si>
    <t xml:space="preserve">HZS000112</t>
  </si>
  <si>
    <t xml:space="preserve">221251501</t>
  </si>
  <si>
    <t xml:space="preserve">384</t>
  </si>
  <si>
    <t xml:space="preserve">-1137569779</t>
  </si>
  <si>
    <t xml:space="preserve">OST</t>
  </si>
  <si>
    <t xml:space="preserve">HZS-0010</t>
  </si>
  <si>
    <t xml:space="preserve">Revízie </t>
  </si>
  <si>
    <t xml:space="preserve">kpl</t>
  </si>
  <si>
    <t xml:space="preserve">1319467961</t>
  </si>
  <si>
    <t xml:space="preserve">Príprava systému ku komplexnému vyskúšaniu</t>
  </si>
  <si>
    <t xml:space="preserve">954393117</t>
  </si>
  <si>
    <t xml:space="preserve">HZS-0080</t>
  </si>
  <si>
    <t xml:space="preserve">Tlaková skúška - plyn</t>
  </si>
  <si>
    <t xml:space="preserve">554779207</t>
  </si>
  <si>
    <t xml:space="preserve">C1.2.5 - Výmena krytiny</t>
  </si>
  <si>
    <t xml:space="preserve">182288015</t>
  </si>
  <si>
    <t xml:space="preserve">175241609</t>
  </si>
  <si>
    <t xml:space="preserve">-307605960</t>
  </si>
  <si>
    <t xml:space="preserve">258450358</t>
  </si>
  <si>
    <t xml:space="preserve">979089312.S</t>
  </si>
  <si>
    <t xml:space="preserve">Poplatok za skladovanie - kovy (meď, bronz, mosadz atď.) (17 04 ), ostatné</t>
  </si>
  <si>
    <t xml:space="preserve">-1425938567</t>
  </si>
  <si>
    <t xml:space="preserve">762332.1</t>
  </si>
  <si>
    <t xml:space="preserve">Viazané konštrukcie krovov - doplnenie časti krovu </t>
  </si>
  <si>
    <t xml:space="preserve">súb</t>
  </si>
  <si>
    <t xml:space="preserve">605988134</t>
  </si>
  <si>
    <t xml:space="preserve">762341201.S</t>
  </si>
  <si>
    <t xml:space="preserve">Montáž latovania jednoduchých striech pre sklon do 60°</t>
  </si>
  <si>
    <t xml:space="preserve">-2067356919</t>
  </si>
  <si>
    <t xml:space="preserve">Hranoly zo smrekovca neopracované hranené akosť I </t>
  </si>
  <si>
    <t xml:space="preserve">-1770981172</t>
  </si>
  <si>
    <t xml:space="preserve">605110001800.S1</t>
  </si>
  <si>
    <t xml:space="preserve">2033129871</t>
  </si>
  <si>
    <t xml:space="preserve">762342811.S1</t>
  </si>
  <si>
    <t xml:space="preserve">Demontáž latovania a kontralatovania striech so sklonom do 60°, -0,00700 t</t>
  </si>
  <si>
    <t xml:space="preserve">1677146077</t>
  </si>
  <si>
    <t xml:space="preserve">1822905317</t>
  </si>
  <si>
    <t xml:space="preserve">-1864520829</t>
  </si>
  <si>
    <t xml:space="preserve">764311001.S1</t>
  </si>
  <si>
    <t xml:space="preserve">Oddeľovacia a poistná hydroizoláciou pre plechové krytiny pozinkované</t>
  </si>
  <si>
    <t xml:space="preserve">-1699880300</t>
  </si>
  <si>
    <t xml:space="preserve">764311222.S</t>
  </si>
  <si>
    <t xml:space="preserve">Krytiny hladké z pozinkovaného PZ plechu, z tabúľ 2000x670 mm, sklon nad 30° do 45°</t>
  </si>
  <si>
    <t xml:space="preserve">562984274</t>
  </si>
  <si>
    <t xml:space="preserve">764311822.S</t>
  </si>
  <si>
    <t xml:space="preserve">Demontáž krytiny hladkej strešnej z tabúľ 2000 x 1000 mm, so sklonom do 30st.,  -0,00732t</t>
  </si>
  <si>
    <t xml:space="preserve">-286582163</t>
  </si>
  <si>
    <t xml:space="preserve">764311891.S</t>
  </si>
  <si>
    <t xml:space="preserve">Demontáž krytiny hladkej strešnej, príplatok za sklon nad 30° do 45°</t>
  </si>
  <si>
    <t xml:space="preserve">-1731698745</t>
  </si>
  <si>
    <t xml:space="preserve">-892025700</t>
  </si>
  <si>
    <t xml:space="preserve">767330012.S</t>
  </si>
  <si>
    <t xml:space="preserve">Montáž svetlovodu tubusového priemeru do 360 mm do šikmej strechy s hladkou krytinou</t>
  </si>
  <si>
    <t xml:space="preserve">-674471185</t>
  </si>
  <si>
    <t xml:space="preserve">611510000500.S</t>
  </si>
  <si>
    <t xml:space="preserve">Svetlovod tubusový priemeru do 360 mm do šikmej strechy s hladkou krytinou</t>
  </si>
  <si>
    <t xml:space="preserve">72791241</t>
  </si>
  <si>
    <t xml:space="preserve">611510003300.S</t>
  </si>
  <si>
    <t xml:space="preserve">Predlžovací diel pre svetlovod DN 350, s pevným tubusom dĺžky 610 mm</t>
  </si>
  <si>
    <t xml:space="preserve">1705317566</t>
  </si>
  <si>
    <t xml:space="preserve">-140619014</t>
  </si>
  <si>
    <t xml:space="preserve">-59108371</t>
  </si>
  <si>
    <t xml:space="preserve">C1.5 - Zvýšenie mobility a debarierizácia</t>
  </si>
  <si>
    <t xml:space="preserve">767161.S</t>
  </si>
  <si>
    <t xml:space="preserve">Montáž roštovej rampy vrátane zábradlia rovného z rúrok </t>
  </si>
  <si>
    <t xml:space="preserve">1467728306</t>
  </si>
  <si>
    <t xml:space="preserve">55352000.S</t>
  </si>
  <si>
    <t xml:space="preserve">Roštová rampa pre imobilných vrátane zábradlia, madlo kruhové, výška 950 mm, kotvenie do podlahy</t>
  </si>
  <si>
    <t xml:space="preserve">-1508367728</t>
  </si>
  <si>
    <t xml:space="preserve">998767201.S</t>
  </si>
  <si>
    <t xml:space="preserve">Presun hmôt pre kovové stavebné doplnkové konštrukcie v objektoch výšky do 6 m</t>
  </si>
  <si>
    <t xml:space="preserve">1298751341</t>
  </si>
  <si>
    <t xml:space="preserve">Neoprávnené náklady1 - Stavebné práce</t>
  </si>
  <si>
    <t xml:space="preserve">3 - Zvislé a kompletné konštrukcie</t>
  </si>
  <si>
    <t xml:space="preserve">6 - Úpravy povrchov, podlahy, osadenie</t>
  </si>
  <si>
    <t xml:space="preserve">9 - Ostatné konštrukcie a práce-búranie</t>
  </si>
  <si>
    <t xml:space="preserve">99 - Presun hmôt HSV</t>
  </si>
  <si>
    <t xml:space="preserve">711 - Izolácie proti vode a vlhkosti</t>
  </si>
  <si>
    <t xml:space="preserve">713 - Izolácie tepelné</t>
  </si>
  <si>
    <t xml:space="preserve">762 - Konštrukcie tesárske</t>
  </si>
  <si>
    <t xml:space="preserve">763 - Konštrukcie - drevostavby</t>
  </si>
  <si>
    <t xml:space="preserve">766 - Konštrukcie stolárske</t>
  </si>
  <si>
    <t xml:space="preserve">767 - Konštrukcie doplnkové kovové</t>
  </si>
  <si>
    <t xml:space="preserve">775 - Podlahy vlysové a parketové</t>
  </si>
  <si>
    <t xml:space="preserve">776 - Podlahy povlakové</t>
  </si>
  <si>
    <t xml:space="preserve">784 - Maľby</t>
  </si>
  <si>
    <t xml:space="preserve">Zvislé a kompletné konštrukcie</t>
  </si>
  <si>
    <t xml:space="preserve">342272031.S</t>
  </si>
  <si>
    <t xml:space="preserve">Priečky z pórobetónových tvárnic hladkých s objemovou hmotnosťou do 600 kg/m3 hrúbky 100 mm</t>
  </si>
  <si>
    <t xml:space="preserve">-204222420</t>
  </si>
  <si>
    <t xml:space="preserve">612460121.S</t>
  </si>
  <si>
    <t xml:space="preserve">Príprava vnútorného podkladu stien penetráciou základnou</t>
  </si>
  <si>
    <t xml:space="preserve">-1373838582</t>
  </si>
  <si>
    <t xml:space="preserve">612460241.S</t>
  </si>
  <si>
    <t xml:space="preserve">Vnútorná omietka stien vápennocementová jadrová (hrubá), hr. 10 mm</t>
  </si>
  <si>
    <t xml:space="preserve">-1506128668</t>
  </si>
  <si>
    <t xml:space="preserve">612460382.S</t>
  </si>
  <si>
    <t xml:space="preserve">Vnútorná omietka stien vápennocementová štuková (jemná), hr. 2 mm</t>
  </si>
  <si>
    <t xml:space="preserve">815214248</t>
  </si>
  <si>
    <t xml:space="preserve">Zhotovenie jednonásobného penetračného náteru pre potery a stierky</t>
  </si>
  <si>
    <t xml:space="preserve">354388477</t>
  </si>
  <si>
    <t xml:space="preserve">909105681</t>
  </si>
  <si>
    <t xml:space="preserve">962031132.S</t>
  </si>
  <si>
    <t xml:space="preserve">Búranie priečok alebo vybúranie otvorov plochy nad 4 m2 z tehál pálených, plných alebo dutých hr. do 150 mm,  -0,19600t</t>
  </si>
  <si>
    <t xml:space="preserve">771381124</t>
  </si>
  <si>
    <t xml:space="preserve">962032231.S</t>
  </si>
  <si>
    <t xml:space="preserve">Búranie muriva alebo vybúranie otvorov plochy nad 4 m2 nadzákladového z tehál pálených, vápenopieskových, cementových na maltu,  -1,90500t</t>
  </si>
  <si>
    <t xml:space="preserve">-767602114</t>
  </si>
  <si>
    <t xml:space="preserve">968061125.S</t>
  </si>
  <si>
    <t xml:space="preserve">Vyvesenie dreveného dverného krídla do suti plochy do 2 m2, -0,02400t</t>
  </si>
  <si>
    <t xml:space="preserve">279857071</t>
  </si>
  <si>
    <t xml:space="preserve">968062455.S</t>
  </si>
  <si>
    <t xml:space="preserve">Vybúranie drevených dverových zárubní plochy do 2 m2,  -0,08800t</t>
  </si>
  <si>
    <t xml:space="preserve">2029213080</t>
  </si>
  <si>
    <t xml:space="preserve">968062456.S</t>
  </si>
  <si>
    <t xml:space="preserve">Vybúranie drevených dverových zárubní plochy nad 2 m2,  -0,06700t</t>
  </si>
  <si>
    <t xml:space="preserve">905243710</t>
  </si>
  <si>
    <t xml:space="preserve">978021191.S</t>
  </si>
  <si>
    <t xml:space="preserve">Otlčenie omietok stien vnútorných cementových v rozsahu do 100 %,  -0,06100t</t>
  </si>
  <si>
    <t xml:space="preserve">372249669</t>
  </si>
  <si>
    <t xml:space="preserve">-1420345006</t>
  </si>
  <si>
    <t xml:space="preserve">-575689856</t>
  </si>
  <si>
    <t xml:space="preserve">166864995</t>
  </si>
  <si>
    <t xml:space="preserve">1451417295</t>
  </si>
  <si>
    <t xml:space="preserve">-337227563</t>
  </si>
  <si>
    <t xml:space="preserve">1872089418</t>
  </si>
  <si>
    <t xml:space="preserve">998011002.S</t>
  </si>
  <si>
    <t xml:space="preserve">Presun hmôt pre budovy (801, 803, 812), zvislá konštr. z tehál, tvárnic, z kovu výšky do 12 m</t>
  </si>
  <si>
    <t xml:space="preserve">1147454809</t>
  </si>
  <si>
    <t xml:space="preserve">112101121.S</t>
  </si>
  <si>
    <t xml:space="preserve">Odstránenie ihličnatých stromov do priemeru 300 mm, motorovou pílou</t>
  </si>
  <si>
    <t xml:space="preserve">-471445665</t>
  </si>
  <si>
    <t xml:space="preserve">711131102.S</t>
  </si>
  <si>
    <t xml:space="preserve">Zhotovenie geotextílie alebo tkaniny na plochu vodorovnú</t>
  </si>
  <si>
    <t xml:space="preserve">-1870490002</t>
  </si>
  <si>
    <t xml:space="preserve">715838705</t>
  </si>
  <si>
    <t xml:space="preserve">-750112559</t>
  </si>
  <si>
    <t xml:space="preserve">283230007500.S</t>
  </si>
  <si>
    <t xml:space="preserve">Oddeľovacia fólia </t>
  </si>
  <si>
    <t xml:space="preserve">-1389500496</t>
  </si>
  <si>
    <t xml:space="preserve">-400104549</t>
  </si>
  <si>
    <t xml:space="preserve">-36753165</t>
  </si>
  <si>
    <t xml:space="preserve">283750001600.S</t>
  </si>
  <si>
    <t xml:space="preserve">Doska XPS 300 hr. 30 mm, zakladanie stavieb, podlahy, obrátené ploché strechy</t>
  </si>
  <si>
    <t xml:space="preserve">-1353786474</t>
  </si>
  <si>
    <t xml:space="preserve">-1431378569</t>
  </si>
  <si>
    <t xml:space="preserve">762421315.S</t>
  </si>
  <si>
    <t xml:space="preserve">Obloženie stropov alebo strešných podhľadov z dosiek OSB skrutkovaných na pero a drážku hr. dosky 25 mm</t>
  </si>
  <si>
    <t xml:space="preserve">-938574935</t>
  </si>
  <si>
    <t xml:space="preserve">762822140.S</t>
  </si>
  <si>
    <t xml:space="preserve">Montáž stropníc z hraneného a polohraneného reziva prierezovej plochy 450 - 540 cm2</t>
  </si>
  <si>
    <t xml:space="preserve">928883478</t>
  </si>
  <si>
    <t xml:space="preserve">605120010800.S</t>
  </si>
  <si>
    <t xml:space="preserve">Trámy zo smreku</t>
  </si>
  <si>
    <t xml:space="preserve">-350508745</t>
  </si>
  <si>
    <t xml:space="preserve">-116524556</t>
  </si>
  <si>
    <t xml:space="preserve">763115120.S</t>
  </si>
  <si>
    <t xml:space="preserve">Priečka SDK hr. 100 mm, kca CW+UW 75, jednoducho opláštená doskou štandardnou A 12,5 mm</t>
  </si>
  <si>
    <t xml:space="preserve">150591866</t>
  </si>
  <si>
    <t xml:space="preserve">763138231.S</t>
  </si>
  <si>
    <t xml:space="preserve">Podhľad SDK závesný na dvojúrovňovej oceľovej podkonštrukcií CD+UD, doska protipožiarna DF 2x12.5 mm</t>
  </si>
  <si>
    <t xml:space="preserve">-675031869</t>
  </si>
  <si>
    <t xml:space="preserve">763147111.S</t>
  </si>
  <si>
    <t xml:space="preserve">Obklad steny sadrokartónom hr. konštrukcie 25 mm, doska štandardná 12,5 mm</t>
  </si>
  <si>
    <t xml:space="preserve">-291987161</t>
  </si>
  <si>
    <t xml:space="preserve">763153050.S</t>
  </si>
  <si>
    <t xml:space="preserve">Montáž dvojitej sadrovláknitej podlahy z dosiek s poldrážkou</t>
  </si>
  <si>
    <t xml:space="preserve">-1563878377</t>
  </si>
  <si>
    <t xml:space="preserve">590320000700.S</t>
  </si>
  <si>
    <t xml:space="preserve">Doska sadrovláknitá pre suché podlahy s polodrážkou, hr. 10 mm</t>
  </si>
  <si>
    <t xml:space="preserve">331262406</t>
  </si>
  <si>
    <t xml:space="preserve">590320000800.S</t>
  </si>
  <si>
    <t xml:space="preserve">Doska sadrovláknitá pre suché podlahy s polodrážkou, hr. 12,5 mm</t>
  </si>
  <si>
    <t xml:space="preserve">1460976605</t>
  </si>
  <si>
    <t xml:space="preserve">7631695.S1</t>
  </si>
  <si>
    <t xml:space="preserve">Demontáž javiskových dosiek a obloženia javiska , -0,01827t</t>
  </si>
  <si>
    <t xml:space="preserve">-35657769</t>
  </si>
  <si>
    <t xml:space="preserve">763787213.S</t>
  </si>
  <si>
    <t xml:space="preserve">Demontáž stropnej konštr. z nosníkov, vrátane podbitia</t>
  </si>
  <si>
    <t xml:space="preserve">1398641828</t>
  </si>
  <si>
    <t xml:space="preserve">-2078928655</t>
  </si>
  <si>
    <t xml:space="preserve">766411822.S1</t>
  </si>
  <si>
    <t xml:space="preserve">Demontáž obloženia podkladových roštov a jutového obkladu,  -0,00800t</t>
  </si>
  <si>
    <t xml:space="preserve">1603103124</t>
  </si>
  <si>
    <t xml:space="preserve">766662112.S</t>
  </si>
  <si>
    <t xml:space="preserve">Montáž dverového krídla otočného jednokrídlového poldrážkového, do existujúcej zárubne, vrátane kovania</t>
  </si>
  <si>
    <t xml:space="preserve">-2086432469</t>
  </si>
  <si>
    <t xml:space="preserve">611610000400.S</t>
  </si>
  <si>
    <t xml:space="preserve">Dvere vnútorné jednokrídlové, šírka 600-900 mm, výplň papierová voština, povrch fólia, plné</t>
  </si>
  <si>
    <t xml:space="preserve">1793393205</t>
  </si>
  <si>
    <t xml:space="preserve">766662112.S1</t>
  </si>
  <si>
    <t xml:space="preserve">Dodávka a montáž protipožiarnych dverí jednokrídlových š. (600-900mm), vrátane kovania a zárubne (EI/EW 30)   </t>
  </si>
  <si>
    <t xml:space="preserve">874784679</t>
  </si>
  <si>
    <t xml:space="preserve">766662112.S3</t>
  </si>
  <si>
    <t xml:space="preserve">Dodávka a montáž protipožiarnych dverí dvojkrídlových š. krídla (600-900mm), vrátane kovania a zárubne (EI/EW 30)</t>
  </si>
  <si>
    <t xml:space="preserve">2104515134</t>
  </si>
  <si>
    <t xml:space="preserve">766662132.S</t>
  </si>
  <si>
    <t xml:space="preserve">Montáž dverí dvojkrídlových poldrážkových, do existujúcej zárubne, vrátane kovania</t>
  </si>
  <si>
    <t xml:space="preserve">-973051262</t>
  </si>
  <si>
    <t xml:space="preserve">700311284</t>
  </si>
  <si>
    <t xml:space="preserve">766702111.S</t>
  </si>
  <si>
    <t xml:space="preserve">Montáž zárubní obložkových pre dvere jednokrídlové</t>
  </si>
  <si>
    <t xml:space="preserve">-263469796</t>
  </si>
  <si>
    <t xml:space="preserve">611810002400.S</t>
  </si>
  <si>
    <t xml:space="preserve">Zárubňa vnútorná obložková, šírka 600-900 mm, výška 1970 mm, DTD doska, povrch fólia, pre jednokrídlové dvere</t>
  </si>
  <si>
    <t xml:space="preserve">1008467494</t>
  </si>
  <si>
    <t xml:space="preserve">766702121.S</t>
  </si>
  <si>
    <t xml:space="preserve">Montáž zárubní obložkových pre dvere dvojkrídlové</t>
  </si>
  <si>
    <t xml:space="preserve">997017723</t>
  </si>
  <si>
    <t xml:space="preserve">611810006900.S</t>
  </si>
  <si>
    <t xml:space="preserve">Zárubňa vnútorná obložková, šírka 1250-1850 mm, výška 1970 mm, DTD doska, povrch fólia, pre dvojkrídlové dvere</t>
  </si>
  <si>
    <t xml:space="preserve">-657485589</t>
  </si>
  <si>
    <t xml:space="preserve">998766202.S</t>
  </si>
  <si>
    <t xml:space="preserve">Presun hmot pre konštrukcie stolárske v objektoch výšky nad 6 do 12 m</t>
  </si>
  <si>
    <t xml:space="preserve">761831689</t>
  </si>
  <si>
    <t xml:space="preserve">767163045.S</t>
  </si>
  <si>
    <t xml:space="preserve">Montáž zábradlia celoskleneného bez madla, výplň bezpečnostné sklo, kotvenie do podlahy</t>
  </si>
  <si>
    <t xml:space="preserve">1775359823</t>
  </si>
  <si>
    <t xml:space="preserve">57</t>
  </si>
  <si>
    <t xml:space="preserve">553520001800.S</t>
  </si>
  <si>
    <t xml:space="preserve">Zábradlie celosklenené, výplň bezpečnostné sklo 8.2.8 číre, výška do 1200 mm, kotvenie do podlahy, bez madla, vhodné do interiéru aj exteriéru</t>
  </si>
  <si>
    <t xml:space="preserve">199759230</t>
  </si>
  <si>
    <t xml:space="preserve">767340060.S</t>
  </si>
  <si>
    <t xml:space="preserve">Montáž hliníkovej pergoly kotvenej do steny, oblúková strecha z polykarbonátu plochy 8-12 m2</t>
  </si>
  <si>
    <t xml:space="preserve">-1136980939</t>
  </si>
  <si>
    <t xml:space="preserve">553580004100.S</t>
  </si>
  <si>
    <t xml:space="preserve">Pergola hliníková lxšxv 2,00x5,02x2,00 m, strešná krytina polykarbonát, oblúková strecha</t>
  </si>
  <si>
    <t xml:space="preserve">888219912</t>
  </si>
  <si>
    <t xml:space="preserve">1038848412</t>
  </si>
  <si>
    <t xml:space="preserve">775200020.S</t>
  </si>
  <si>
    <t xml:space="preserve">Montáž dreveného obloženia schodiskového stupňa krivočiareho lepením</t>
  </si>
  <si>
    <t xml:space="preserve">787634692</t>
  </si>
  <si>
    <t xml:space="preserve">611980003600.S</t>
  </si>
  <si>
    <t xml:space="preserve">Drevená podlaha, hrúbka 24 mm, smrek</t>
  </si>
  <si>
    <t xml:space="preserve">121073708</t>
  </si>
  <si>
    <t xml:space="preserve">-1293734382</t>
  </si>
  <si>
    <t xml:space="preserve">611980003035.S</t>
  </si>
  <si>
    <t xml:space="preserve">Podlaha laminátová, hrúbka 8 mm, vrátane podložky XPS 5mm</t>
  </si>
  <si>
    <t xml:space="preserve">-857337996</t>
  </si>
  <si>
    <t xml:space="preserve">998775202.S</t>
  </si>
  <si>
    <t xml:space="preserve">Presun hmôt pre podlahy vlysové a parketové v objektoch výšky nad 6 do 12 m</t>
  </si>
  <si>
    <t xml:space="preserve">735413136</t>
  </si>
  <si>
    <t xml:space="preserve">776992123.S</t>
  </si>
  <si>
    <t xml:space="preserve">Vyspravenie podkladu nivelačnou stierkou hr. 1 mm</t>
  </si>
  <si>
    <t xml:space="preserve">-1808874026</t>
  </si>
  <si>
    <t xml:space="preserve">-168489086</t>
  </si>
  <si>
    <t xml:space="preserve">-2103253954</t>
  </si>
  <si>
    <t xml:space="preserve">-1589839573</t>
  </si>
  <si>
    <t xml:space="preserve">-869942268</t>
  </si>
  <si>
    <t xml:space="preserve">283220003000.S</t>
  </si>
  <si>
    <t xml:space="preserve">Parozábrana - fólia z PVC, hr. 0,2 mm</t>
  </si>
  <si>
    <t xml:space="preserve">298492597</t>
  </si>
  <si>
    <t xml:space="preserve">998712201.S</t>
  </si>
  <si>
    <t xml:space="preserve">Presun hmôt pre izoláciu povlakovej krytiny v objektoch výšky do 6 m</t>
  </si>
  <si>
    <t xml:space="preserve">-145737413</t>
  </si>
  <si>
    <t xml:space="preserve">Neoprávnené náklady2 - Využitie dažďovej vody - nádrž na zadržanie dažďovej vody...</t>
  </si>
  <si>
    <t xml:space="preserve">obec Veľky Ruskov</t>
  </si>
  <si>
    <t xml:space="preserve">    8 - Rúrové vedenie</t>
  </si>
  <si>
    <t xml:space="preserve">721 - Vonkajšia kanalizácia</t>
  </si>
  <si>
    <t xml:space="preserve">    724 - Zdravotechnika - strojné vybavenie</t>
  </si>
  <si>
    <t xml:space="preserve">23-M - Montáže potrubia</t>
  </si>
  <si>
    <t xml:space="preserve">131201101</t>
  </si>
  <si>
    <t xml:space="preserve">Výkop nezapaženej jamy v hornine 3, do 100 m3</t>
  </si>
  <si>
    <t xml:space="preserve">-686686618</t>
  </si>
  <si>
    <t xml:space="preserve">131201109</t>
  </si>
  <si>
    <t xml:space="preserve">Hĺbenie nezapažených jám a zárezov. Príplatok za lepivosť horniny 3</t>
  </si>
  <si>
    <t xml:space="preserve">-1898597805</t>
  </si>
  <si>
    <t xml:space="preserve">132201201</t>
  </si>
  <si>
    <t xml:space="preserve">2112007883</t>
  </si>
  <si>
    <t xml:space="preserve">132201209</t>
  </si>
  <si>
    <t xml:space="preserve">2085476102</t>
  </si>
  <si>
    <t xml:space="preserve">162301101</t>
  </si>
  <si>
    <t xml:space="preserve">-617568855</t>
  </si>
  <si>
    <t xml:space="preserve">184</t>
  </si>
  <si>
    <t xml:space="preserve">162501102.S</t>
  </si>
  <si>
    <t xml:space="preserve">Vodorovné premiestnenie výkopku po spevnenej ceste z horniny tr.1-4, do 100 m3 na vzdialenosť do 3000 m</t>
  </si>
  <si>
    <t xml:space="preserve">-1779279364</t>
  </si>
  <si>
    <t xml:space="preserve">185</t>
  </si>
  <si>
    <t xml:space="preserve">162501105.S</t>
  </si>
  <si>
    <t xml:space="preserve">Vodorovné premiestnenie výkopku po spevnenej ceste z horniny tr.1-4, do 100 m3, príplatok k cene za každých ďalšich a začatých 1000 m</t>
  </si>
  <si>
    <t xml:space="preserve">-668652951</t>
  </si>
  <si>
    <t xml:space="preserve">186</t>
  </si>
  <si>
    <t xml:space="preserve">1580294659</t>
  </si>
  <si>
    <t xml:space="preserve">174101001</t>
  </si>
  <si>
    <t xml:space="preserve">-1484766551</t>
  </si>
  <si>
    <t xml:space="preserve">175101102</t>
  </si>
  <si>
    <t xml:space="preserve">-1057795148</t>
  </si>
  <si>
    <t xml:space="preserve">-607209828</t>
  </si>
  <si>
    <t xml:space="preserve">451541111</t>
  </si>
  <si>
    <t xml:space="preserve">Lôžko pod potrubie, stoky a drobné objekty, v otvorenom výkope zo štrkodrvy 0-63 mm</t>
  </si>
  <si>
    <t xml:space="preserve">-1643443703</t>
  </si>
  <si>
    <t xml:space="preserve">Rúrové vedenie</t>
  </si>
  <si>
    <t xml:space="preserve">198</t>
  </si>
  <si>
    <t xml:space="preserve">871171000.S</t>
  </si>
  <si>
    <t xml:space="preserve">Montáž vodovodného potrubia z dvojvsrtvového PE 100 SDR11/PN16 zváraných natupo D 32x3,0 mm</t>
  </si>
  <si>
    <t xml:space="preserve">-87274016</t>
  </si>
  <si>
    <t xml:space="preserve">199</t>
  </si>
  <si>
    <t xml:space="preserve">286130033400.S</t>
  </si>
  <si>
    <t xml:space="preserve">Rúra HDPE na vodu PE100 PN16 SDR11 32x3,0x100 m</t>
  </si>
  <si>
    <t xml:space="preserve">-805131831</t>
  </si>
  <si>
    <t xml:space="preserve">200</t>
  </si>
  <si>
    <t xml:space="preserve">286530020100.S</t>
  </si>
  <si>
    <t xml:space="preserve">Koleno 90° na tupo PE 100, na vodu, plyn a kanalizáciu, SDR 11 D 32 mm</t>
  </si>
  <si>
    <t xml:space="preserve">-1389831011</t>
  </si>
  <si>
    <t xml:space="preserve">208</t>
  </si>
  <si>
    <t xml:space="preserve">286530074000.S</t>
  </si>
  <si>
    <t xml:space="preserve">T-kus s predĺženou odbočkou a objímkou PE 100 SDR 11 D 32/32 mm</t>
  </si>
  <si>
    <t xml:space="preserve">-198772420</t>
  </si>
  <si>
    <t xml:space="preserve">211</t>
  </si>
  <si>
    <t xml:space="preserve">871264000.S</t>
  </si>
  <si>
    <t xml:space="preserve">Montáž kanalizačného PP potrubia hladkého plnostenného SN 10 DN 110</t>
  </si>
  <si>
    <t xml:space="preserve">-366681945</t>
  </si>
  <si>
    <t xml:space="preserve">212</t>
  </si>
  <si>
    <t xml:space="preserve">286140000200.S</t>
  </si>
  <si>
    <t xml:space="preserve">Rúra hladká PP pre gravitačnú kanalizáciu DN 110, SN 10, dĺ. 1 m</t>
  </si>
  <si>
    <t xml:space="preserve">921121682</t>
  </si>
  <si>
    <t xml:space="preserve">86</t>
  </si>
  <si>
    <t xml:space="preserve">871324004</t>
  </si>
  <si>
    <t xml:space="preserve">Montáž kanalizačného PP potrubia hladkého plnostenného SN 10 DN 160</t>
  </si>
  <si>
    <t xml:space="preserve">-1490697582</t>
  </si>
  <si>
    <t xml:space="preserve">87</t>
  </si>
  <si>
    <t xml:space="preserve">286140001200</t>
  </si>
  <si>
    <t xml:space="preserve">Rúra KG 2000 PP, SN 10, DN 160 dĺ. 5 m hladká pre gravitačnú kanalizáciu</t>
  </si>
  <si>
    <t xml:space="preserve">-1927883632</t>
  </si>
  <si>
    <t xml:space="preserve">213</t>
  </si>
  <si>
    <t xml:space="preserve">877264000.S</t>
  </si>
  <si>
    <t xml:space="preserve">Montáž kanalizačného PP kolena DN 110</t>
  </si>
  <si>
    <t xml:space="preserve">347262324</t>
  </si>
  <si>
    <t xml:space="preserve">214</t>
  </si>
  <si>
    <t xml:space="preserve">286540068700.S</t>
  </si>
  <si>
    <t xml:space="preserve">Koleno PP, DN 110x45° hladké pre gravitačnú kanalizáciu</t>
  </si>
  <si>
    <t xml:space="preserve">-480738439</t>
  </si>
  <si>
    <t xml:space="preserve">159</t>
  </si>
  <si>
    <t xml:space="preserve">877324004</t>
  </si>
  <si>
    <t xml:space="preserve">Montáž kanalizačného PP kolena DN 160</t>
  </si>
  <si>
    <t xml:space="preserve">-1261781654</t>
  </si>
  <si>
    <t xml:space="preserve">160</t>
  </si>
  <si>
    <t xml:space="preserve">286540069700</t>
  </si>
  <si>
    <t xml:space="preserve">Koleno KG 2000 PP, DN 160x45° hladké pre gravitačnú kanalizáciu, WAVIN</t>
  </si>
  <si>
    <t xml:space="preserve">-1472031181</t>
  </si>
  <si>
    <t xml:space="preserve">161</t>
  </si>
  <si>
    <t xml:space="preserve">877324028</t>
  </si>
  <si>
    <t xml:space="preserve">Montáž kanalizačnej PP odbočky DN 160</t>
  </si>
  <si>
    <t xml:space="preserve">-343925759</t>
  </si>
  <si>
    <t xml:space="preserve">162</t>
  </si>
  <si>
    <t xml:space="preserve">286540118200</t>
  </si>
  <si>
    <t xml:space="preserve">Odbočka 45° KG 2000 PP, DN 160/160 hladká pre gravitačnú kanalizáciu, WAVIN</t>
  </si>
  <si>
    <t xml:space="preserve">1347302147</t>
  </si>
  <si>
    <t xml:space="preserve">188</t>
  </si>
  <si>
    <t xml:space="preserve">877324050.S</t>
  </si>
  <si>
    <t xml:space="preserve">Montáž kanalizačnej PP redukcie DN 160/110</t>
  </si>
  <si>
    <t xml:space="preserve">-76022673</t>
  </si>
  <si>
    <t xml:space="preserve">189</t>
  </si>
  <si>
    <t xml:space="preserve">286540083400.S</t>
  </si>
  <si>
    <t xml:space="preserve">Redukcia PP, DN 160/110 hladká pre gravitačnú kanalizáciu</t>
  </si>
  <si>
    <t xml:space="preserve">1523670486</t>
  </si>
  <si>
    <t xml:space="preserve">145</t>
  </si>
  <si>
    <t xml:space="preserve">894170031</t>
  </si>
  <si>
    <t xml:space="preserve">Montáž filtračno-usadzovacej šachty FDN300, DN 300, výška 1000 mm</t>
  </si>
  <si>
    <t xml:space="preserve">2022269031</t>
  </si>
  <si>
    <t xml:space="preserve">141</t>
  </si>
  <si>
    <t xml:space="preserve">5624505040</t>
  </si>
  <si>
    <t xml:space="preserve">Filtračno-usadzovacia šachta FDN300, rozmer:  DN300, H=2000mm,</t>
  </si>
  <si>
    <t xml:space="preserve">259487554</t>
  </si>
  <si>
    <t xml:space="preserve">205</t>
  </si>
  <si>
    <t xml:space="preserve">894170112.S</t>
  </si>
  <si>
    <t xml:space="preserve">Osadenie podzemnej plastovej nádrže na dažďovú vodu od 8000 do 10000 l</t>
  </si>
  <si>
    <t xml:space="preserve">1860220675</t>
  </si>
  <si>
    <t xml:space="preserve">191</t>
  </si>
  <si>
    <t xml:space="preserve">RWBL9900</t>
  </si>
  <si>
    <t xml:space="preserve">Valcová nádrž 10000 l, cylindrická nádrž typ BlueLine, DAKSYS</t>
  </si>
  <si>
    <t xml:space="preserve">-878852319</t>
  </si>
  <si>
    <t xml:space="preserve">209</t>
  </si>
  <si>
    <t xml:space="preserve">721172393.S</t>
  </si>
  <si>
    <t xml:space="preserve">Montáž vetracej hlavice pre HT potrubie DN 100</t>
  </si>
  <si>
    <t xml:space="preserve">330454880</t>
  </si>
  <si>
    <t xml:space="preserve">210</t>
  </si>
  <si>
    <t xml:space="preserve">429720001200.S</t>
  </si>
  <si>
    <t xml:space="preserve">Hlavica vetracia HT DN 100, PP systém pre rozvod vnútorného odpadu</t>
  </si>
  <si>
    <t xml:space="preserve">1522692997</t>
  </si>
  <si>
    <t xml:space="preserve">217</t>
  </si>
  <si>
    <t xml:space="preserve">895970003.S</t>
  </si>
  <si>
    <t xml:space="preserve">Montáž vsakovacieho bloku neinšpekčného 600x600x600 mm vrátane geotextílie</t>
  </si>
  <si>
    <t xml:space="preserve">-1199416806</t>
  </si>
  <si>
    <t xml:space="preserve">218</t>
  </si>
  <si>
    <t xml:space="preserve">286650000100.S</t>
  </si>
  <si>
    <t xml:space="preserve">Vsakovací blok, rozmer 600x600x200 mm, pre vsakovanie dažďovej vody, PP</t>
  </si>
  <si>
    <t xml:space="preserve">-572662059</t>
  </si>
  <si>
    <t xml:space="preserve">192</t>
  </si>
  <si>
    <t xml:space="preserve">895793330.S</t>
  </si>
  <si>
    <t xml:space="preserve">Montáž vodnej zásuvky pre zavlažovacie systémy</t>
  </si>
  <si>
    <t xml:space="preserve">-23238768</t>
  </si>
  <si>
    <t xml:space="preserve">193</t>
  </si>
  <si>
    <t xml:space="preserve">426810018700.S</t>
  </si>
  <si>
    <t xml:space="preserve">Ventilová plastová šachta okrúhla , so vstavaným 3/4" ventilom, priemer 180 - 210 mm, výška 120 mm, vrátane veka</t>
  </si>
  <si>
    <t xml:space="preserve">-1708002449</t>
  </si>
  <si>
    <t xml:space="preserve">194</t>
  </si>
  <si>
    <t xml:space="preserve">426810020900.S</t>
  </si>
  <si>
    <t xml:space="preserve">Ventil rýchlospojný, 1" vnútorný závit BSP, poistný gumový kryt, mosadz</t>
  </si>
  <si>
    <t xml:space="preserve">-1242486801</t>
  </si>
  <si>
    <t xml:space="preserve">195</t>
  </si>
  <si>
    <t xml:space="preserve">426810021000.S</t>
  </si>
  <si>
    <t xml:space="preserve">Koncovka otočná na rýchlospojný ventil 1", mosadz</t>
  </si>
  <si>
    <t xml:space="preserve">347617617</t>
  </si>
  <si>
    <t xml:space="preserve">196</t>
  </si>
  <si>
    <t xml:space="preserve">426810021300.S</t>
  </si>
  <si>
    <t xml:space="preserve">Kľúč na rýchlospojný ventil 3/4", mosadz</t>
  </si>
  <si>
    <t xml:space="preserve">-1000635373</t>
  </si>
  <si>
    <t xml:space="preserve">197</t>
  </si>
  <si>
    <t xml:space="preserve">152.153.16.1</t>
  </si>
  <si>
    <t xml:space="preserve">Polyetylénový prechod 32x1" ZV</t>
  </si>
  <si>
    <t xml:space="preserve">1984463021</t>
  </si>
  <si>
    <t xml:space="preserve">877313121r</t>
  </si>
  <si>
    <t xml:space="preserve">Tvarovky nad rámec ( 10% z ceny)</t>
  </si>
  <si>
    <t xml:space="preserve">2131320034</t>
  </si>
  <si>
    <t xml:space="preserve">892311000</t>
  </si>
  <si>
    <t xml:space="preserve">Skúška tesnosti zberného systému do D 160</t>
  </si>
  <si>
    <t xml:space="preserve">199760731</t>
  </si>
  <si>
    <t xml:space="preserve">172</t>
  </si>
  <si>
    <t xml:space="preserve">899721132.S</t>
  </si>
  <si>
    <t xml:space="preserve">Označenie kanalizačného potrubia hnedou výstražnou fóliou</t>
  </si>
  <si>
    <t xml:space="preserve">-1280663548</t>
  </si>
  <si>
    <t xml:space="preserve">1639759055</t>
  </si>
  <si>
    <t xml:space="preserve">Vonkajšia kanalizácia</t>
  </si>
  <si>
    <t xml:space="preserve">139</t>
  </si>
  <si>
    <t xml:space="preserve">721242120.S</t>
  </si>
  <si>
    <t xml:space="preserve">Lapač strešných splavenín plastový univerzálny priamy DN 110</t>
  </si>
  <si>
    <t xml:space="preserve">-356251690</t>
  </si>
  <si>
    <t xml:space="preserve">724</t>
  </si>
  <si>
    <t xml:space="preserve">Zdravotechnika - strojné vybavenie</t>
  </si>
  <si>
    <t xml:space="preserve">215</t>
  </si>
  <si>
    <t xml:space="preserve">724133002.S</t>
  </si>
  <si>
    <t xml:space="preserve">Montáž čerpadla záhradného</t>
  </si>
  <si>
    <t xml:space="preserve">351555083</t>
  </si>
  <si>
    <t xml:space="preserve">216</t>
  </si>
  <si>
    <t xml:space="preserve">1843369844</t>
  </si>
  <si>
    <t xml:space="preserve">Čerpadlo Gardena 4700/2-polievanie záhrady</t>
  </si>
  <si>
    <t xml:space="preserve">689670760</t>
  </si>
  <si>
    <t xml:space="preserve">23-M</t>
  </si>
  <si>
    <t xml:space="preserve">Montáže potrubia</t>
  </si>
  <si>
    <t xml:space="preserve">202</t>
  </si>
  <si>
    <t xml:space="preserve">230230121.S</t>
  </si>
  <si>
    <t xml:space="preserve">Príprava na tlakovú skúšku vzduchom a vodou do 0,6 MPa</t>
  </si>
  <si>
    <t xml:space="preserve">úsek</t>
  </si>
  <si>
    <t xml:space="preserve">222268412</t>
  </si>
  <si>
    <t xml:space="preserve">201</t>
  </si>
  <si>
    <t xml:space="preserve">230230020.S</t>
  </si>
  <si>
    <t xml:space="preserve">Hlavná tlaková skúška vzduchom 0, 6 MPa do DN 160</t>
  </si>
  <si>
    <t xml:space="preserve">1761308583</t>
  </si>
  <si>
    <t xml:space="preserve">203</t>
  </si>
  <si>
    <t xml:space="preserve">HZS000211.S</t>
  </si>
  <si>
    <t xml:space="preserve">Prenájom žeriavu</t>
  </si>
  <si>
    <t xml:space="preserve">-2087606161</t>
  </si>
  <si>
    <t xml:space="preserve">187</t>
  </si>
  <si>
    <t xml:space="preserve">-486265740</t>
  </si>
  <si>
    <t xml:space="preserve">174</t>
  </si>
  <si>
    <t xml:space="preserve">156412167</t>
  </si>
  <si>
    <t xml:space="preserve">204</t>
  </si>
  <si>
    <t xml:space="preserve">-691761920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</si>
</sst>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"/>
    <numFmt numFmtId="166" formatCode="#,##0.00%"/>
    <numFmt numFmtId="167" formatCode="DD\.MM\.YYYY"/>
    <numFmt numFmtId="168" formatCode="#,##0.00000"/>
    <numFmt numFmtId="169" formatCode="@"/>
    <numFmt numFmtId="170" formatCode="#,##0.000"/>
  </numFmts>
  <fonts count="37">
    <font>
      <sz val="8"/>
      <name val="Arial CE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8"/>
      <color rgb="FFFFFFFF"/>
      <name val="Arial CE"/>
      <family val="0"/>
      <charset val="1"/>
    </font>
    <font>
      <b val="true"/>
      <sz val="14"/>
      <name val="Arial CE"/>
      <family val="0"/>
      <charset val="1"/>
    </font>
    <font>
      <sz val="8"/>
      <color rgb="FF3366FF"/>
      <name val="Arial CE"/>
      <family val="0"/>
      <charset val="1"/>
    </font>
    <font>
      <sz val="10"/>
      <color rgb="FF969696"/>
      <name val="Arial CE"/>
      <family val="0"/>
      <charset val="1"/>
    </font>
    <font>
      <sz val="10"/>
      <name val="Arial CE"/>
      <family val="0"/>
      <charset val="1"/>
    </font>
    <font>
      <b val="true"/>
      <sz val="11"/>
      <name val="Arial CE"/>
      <family val="0"/>
      <charset val="1"/>
    </font>
    <font>
      <b val="true"/>
      <sz val="10"/>
      <name val="Arial CE"/>
      <family val="0"/>
      <charset val="1"/>
    </font>
    <font>
      <sz val="10"/>
      <color rgb="FFFFFFFF"/>
      <name val="Arial CE"/>
      <family val="0"/>
      <charset val="1"/>
    </font>
    <font>
      <b val="true"/>
      <sz val="10"/>
      <color rgb="FFFFFFFF"/>
      <name val="Arial CE"/>
      <family val="0"/>
      <charset val="1"/>
    </font>
    <font>
      <b val="true"/>
      <sz val="10"/>
      <color rgb="FF969696"/>
      <name val="Arial CE"/>
      <family val="0"/>
      <charset val="1"/>
    </font>
    <font>
      <b val="true"/>
      <sz val="12"/>
      <name val="Arial CE"/>
      <family val="0"/>
      <charset val="1"/>
    </font>
    <font>
      <b val="true"/>
      <sz val="10"/>
      <color rgb="FF464646"/>
      <name val="Arial CE"/>
      <family val="0"/>
      <charset val="1"/>
    </font>
    <font>
      <sz val="12"/>
      <color rgb="FF969696"/>
      <name val="Arial CE"/>
      <family val="0"/>
      <charset val="1"/>
    </font>
    <font>
      <sz val="9"/>
      <name val="Arial CE"/>
      <family val="0"/>
      <charset val="1"/>
    </font>
    <font>
      <sz val="9"/>
      <color rgb="FF969696"/>
      <name val="Arial CE"/>
      <family val="0"/>
      <charset val="1"/>
    </font>
    <font>
      <b val="true"/>
      <sz val="12"/>
      <color rgb="FF960000"/>
      <name val="Arial CE"/>
      <family val="0"/>
      <charset val="1"/>
    </font>
    <font>
      <sz val="12"/>
      <name val="Arial CE"/>
      <family val="0"/>
      <charset val="1"/>
    </font>
    <font>
      <sz val="18"/>
      <color rgb="FF0000FF"/>
      <name val="Wingdings 2"/>
      <family val="0"/>
      <charset val="1"/>
    </font>
    <font>
      <u val="single"/>
      <sz val="11"/>
      <color rgb="FF0000FF"/>
      <name val="Calibri"/>
      <family val="0"/>
      <charset val="1"/>
    </font>
    <font>
      <sz val="11"/>
      <name val="Arial CE"/>
      <family val="0"/>
      <charset val="1"/>
    </font>
    <font>
      <b val="true"/>
      <sz val="11"/>
      <color rgb="FF003366"/>
      <name val="Arial CE"/>
      <family val="0"/>
      <charset val="1"/>
    </font>
    <font>
      <sz val="11"/>
      <color rgb="FF003366"/>
      <name val="Arial CE"/>
      <family val="0"/>
      <charset val="1"/>
    </font>
    <font>
      <sz val="11"/>
      <color rgb="FF969696"/>
      <name val="Arial CE"/>
      <family val="0"/>
      <charset val="1"/>
    </font>
    <font>
      <sz val="10"/>
      <color rgb="FF3366FF"/>
      <name val="Arial CE"/>
      <family val="0"/>
      <charset val="1"/>
    </font>
    <font>
      <sz val="8"/>
      <color rgb="FF969696"/>
      <name val="Arial CE"/>
      <family val="0"/>
      <charset val="1"/>
    </font>
    <font>
      <b val="true"/>
      <sz val="12"/>
      <color rgb="FF800000"/>
      <name val="Arial CE"/>
      <family val="0"/>
      <charset val="1"/>
    </font>
    <font>
      <sz val="12"/>
      <color rgb="FF003366"/>
      <name val="Arial CE"/>
      <family val="0"/>
      <charset val="1"/>
    </font>
    <font>
      <sz val="10"/>
      <color rgb="FF003366"/>
      <name val="Arial CE"/>
      <family val="0"/>
      <charset val="1"/>
    </font>
    <font>
      <sz val="8"/>
      <color rgb="FF960000"/>
      <name val="Arial CE"/>
      <family val="0"/>
      <charset val="1"/>
    </font>
    <font>
      <b val="true"/>
      <sz val="8"/>
      <name val="Arial CE"/>
      <family val="0"/>
      <charset val="1"/>
    </font>
    <font>
      <sz val="8"/>
      <color rgb="FF003366"/>
      <name val="Arial CE"/>
      <family val="0"/>
      <charset val="1"/>
    </font>
    <font>
      <i val="true"/>
      <sz val="9"/>
      <color rgb="FF0000FF"/>
      <name val="Arial CE"/>
      <family val="0"/>
      <charset val="1"/>
    </font>
    <font>
      <i val="true"/>
      <sz val="8"/>
      <color rgb="FF0000FF"/>
      <name val="Arial CE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BEBEBE"/>
        <bgColor rgb="FFD2D2D2"/>
      </patternFill>
    </fill>
    <fill>
      <patternFill patternType="solid">
        <fgColor rgb="FFD2D2D2"/>
        <bgColor rgb="FFBEBEBE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hair">
        <color rgb="FF969696"/>
      </left>
      <right/>
      <top style="hair">
        <color rgb="FF969696"/>
      </top>
      <bottom/>
      <diagonal/>
    </border>
    <border diagonalUp="false" diagonalDown="false">
      <left/>
      <right/>
      <top style="hair">
        <color rgb="FF969696"/>
      </top>
      <bottom/>
      <diagonal/>
    </border>
    <border diagonalUp="false" diagonalDown="false">
      <left/>
      <right style="hair">
        <color rgb="FF969696"/>
      </right>
      <top style="hair">
        <color rgb="FF969696"/>
      </top>
      <bottom/>
      <diagonal/>
    </border>
    <border diagonalUp="false" diagonalDown="false">
      <left/>
      <right style="hair">
        <color rgb="FF969696"/>
      </right>
      <top/>
      <bottom/>
      <diagonal/>
    </border>
    <border diagonalUp="false" diagonalDown="false">
      <left style="hair">
        <color rgb="FF969696"/>
      </left>
      <right/>
      <top style="hair">
        <color rgb="FF969696"/>
      </top>
      <bottom style="hair">
        <color rgb="FF969696"/>
      </bottom>
      <diagonal/>
    </border>
    <border diagonalUp="false" diagonalDown="false">
      <left/>
      <right/>
      <top style="hair">
        <color rgb="FF969696"/>
      </top>
      <bottom style="hair">
        <color rgb="FF969696"/>
      </bottom>
      <diagonal/>
    </border>
    <border diagonalUp="false" diagonalDown="false">
      <left/>
      <right style="hair">
        <color rgb="FF969696"/>
      </right>
      <top style="hair">
        <color rgb="FF969696"/>
      </top>
      <bottom style="hair">
        <color rgb="FF969696"/>
      </bottom>
      <diagonal/>
    </border>
    <border diagonalUp="false" diagonalDown="false">
      <left style="hair">
        <color rgb="FF969696"/>
      </left>
      <right/>
      <top/>
      <bottom/>
      <diagonal/>
    </border>
    <border diagonalUp="false" diagonalDown="false">
      <left style="hair">
        <color rgb="FF969696"/>
      </left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/>
      <right style="hair">
        <color rgb="FF969696"/>
      </right>
      <top/>
      <bottom style="hair">
        <color rgb="FF969696"/>
      </bottom>
      <diagonal/>
    </border>
    <border diagonalUp="false" diagonalDown="false"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4" fillId="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3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19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6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6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2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6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26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6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26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6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1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3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3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7" fillId="3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7" fillId="3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1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30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1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31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3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3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32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32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3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34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3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3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0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7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7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8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5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5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5" fillId="0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5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35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8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8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EBEB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15.x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drawing" Target="../drawings/drawing16.xml"/>
</Relationships>
</file>

<file path=xl/worksheets/_rels/sheet18.xml.rels><?xml version="1.0" encoding="UTF-8"?>
<Relationships xmlns="http://schemas.openxmlformats.org/package/2006/relationships"><Relationship Id="rId1" Type="http://schemas.openxmlformats.org/officeDocument/2006/relationships/drawing" Target="../drawings/drawing17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M11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68"/>
    <col collapsed="false" customWidth="true" hidden="false" outlineLevel="0" max="3" min="3" style="0" width="4.16"/>
    <col collapsed="false" customWidth="true" hidden="false" outlineLevel="0" max="33" min="4" style="0" width="2.66"/>
    <col collapsed="false" customWidth="true" hidden="false" outlineLevel="0" max="34" min="34" style="0" width="3.34"/>
    <col collapsed="false" customWidth="true" hidden="false" outlineLevel="0" max="35" min="35" style="0" width="31.66"/>
    <col collapsed="false" customWidth="true" hidden="false" outlineLevel="0" max="37" min="36" style="0" width="2.5"/>
    <col collapsed="false" customWidth="true" hidden="false" outlineLevel="0" max="38" min="38" style="0" width="8.34"/>
    <col collapsed="false" customWidth="true" hidden="false" outlineLevel="0" max="39" min="39" style="0" width="3.34"/>
    <col collapsed="false" customWidth="true" hidden="false" outlineLevel="0" max="40" min="40" style="0" width="13.34"/>
    <col collapsed="false" customWidth="true" hidden="false" outlineLevel="0" max="41" min="41" style="0" width="7.5"/>
    <col collapsed="false" customWidth="true" hidden="false" outlineLevel="0" max="42" min="42" style="0" width="4.16"/>
    <col collapsed="false" customWidth="true" hidden="true" outlineLevel="0" max="43" min="43" style="0" width="15.66"/>
    <col collapsed="false" customWidth="true" hidden="false" outlineLevel="0" max="44" min="44" style="0" width="13.66"/>
    <col collapsed="false" customWidth="true" hidden="true" outlineLevel="0" max="47" min="45" style="0" width="25.83"/>
    <col collapsed="false" customWidth="true" hidden="true" outlineLevel="0" max="49" min="48" style="0" width="21.66"/>
    <col collapsed="false" customWidth="true" hidden="true" outlineLevel="0" max="51" min="50" style="0" width="25"/>
    <col collapsed="false" customWidth="true" hidden="true" outlineLevel="0" max="52" min="52" style="0" width="21.66"/>
    <col collapsed="false" customWidth="true" hidden="true" outlineLevel="0" max="53" min="53" style="0" width="19.15"/>
    <col collapsed="false" customWidth="true" hidden="true" outlineLevel="0" max="54" min="54" style="0" width="25"/>
    <col collapsed="false" customWidth="true" hidden="true" outlineLevel="0" max="55" min="55" style="0" width="21.66"/>
    <col collapsed="false" customWidth="true" hidden="true" outlineLevel="0" max="56" min="56" style="0" width="19.15"/>
    <col collapsed="false" customWidth="true" hidden="false" outlineLevel="0" max="57" min="57" style="0" width="66.5"/>
    <col collapsed="false" customWidth="true" hidden="false" outlineLevel="0" max="70" min="58" style="0" width="8.5"/>
    <col collapsed="false" customWidth="true" hidden="true" outlineLevel="0" max="91" min="71" style="0" width="9.34"/>
    <col collapsed="false" customWidth="true" hidden="false" outlineLevel="0" max="1025" min="92" style="0" width="8.5"/>
  </cols>
  <sheetData>
    <row r="1" customFormat="false" ht="12.8" hidden="false" customHeight="false" outlineLevel="0" collapsed="false">
      <c r="A1" s="1" t="s">
        <v>0</v>
      </c>
      <c r="AZ1" s="1"/>
      <c r="BA1" s="1" t="s">
        <v>1</v>
      </c>
      <c r="BB1" s="1" t="s">
        <v>2</v>
      </c>
      <c r="BT1" s="1" t="s">
        <v>3</v>
      </c>
      <c r="BU1" s="1" t="s">
        <v>3</v>
      </c>
      <c r="BV1" s="1" t="s">
        <v>4</v>
      </c>
    </row>
    <row r="2" customFormat="false" ht="36.95" hidden="false" customHeight="true" outlineLevel="0" collapsed="false"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S2" s="3" t="s">
        <v>5</v>
      </c>
      <c r="BT2" s="3" t="s">
        <v>6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BS3" s="3" t="s">
        <v>5</v>
      </c>
      <c r="BT3" s="3" t="s">
        <v>6</v>
      </c>
    </row>
    <row r="4" customFormat="false" ht="24.95" hidden="false" customHeight="true" outlineLevel="0" collapsed="false">
      <c r="B4" s="7"/>
      <c r="C4" s="8"/>
      <c r="D4" s="9" t="s">
        <v>7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6"/>
      <c r="AS4" s="10" t="s">
        <v>8</v>
      </c>
      <c r="BS4" s="3" t="s">
        <v>9</v>
      </c>
    </row>
    <row r="5" customFormat="false" ht="12" hidden="false" customHeight="true" outlineLevel="0" collapsed="false">
      <c r="B5" s="7"/>
      <c r="C5" s="8"/>
      <c r="D5" s="11" t="s">
        <v>10</v>
      </c>
      <c r="E5" s="8"/>
      <c r="F5" s="8"/>
      <c r="G5" s="8"/>
      <c r="H5" s="8"/>
      <c r="I5" s="8"/>
      <c r="J5" s="8"/>
      <c r="K5" s="12" t="s">
        <v>11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8"/>
      <c r="AQ5" s="8"/>
      <c r="AR5" s="6"/>
      <c r="BS5" s="3" t="s">
        <v>5</v>
      </c>
    </row>
    <row r="6" customFormat="false" ht="36.95" hidden="false" customHeight="true" outlineLevel="0" collapsed="false">
      <c r="B6" s="7"/>
      <c r="C6" s="8"/>
      <c r="D6" s="13" t="s">
        <v>12</v>
      </c>
      <c r="E6" s="8"/>
      <c r="F6" s="8"/>
      <c r="G6" s="8"/>
      <c r="H6" s="8"/>
      <c r="I6" s="8"/>
      <c r="J6" s="8"/>
      <c r="K6" s="14" t="s">
        <v>13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8"/>
      <c r="AQ6" s="8"/>
      <c r="AR6" s="6"/>
      <c r="BS6" s="3" t="s">
        <v>5</v>
      </c>
    </row>
    <row r="7" customFormat="false" ht="12" hidden="false" customHeight="true" outlineLevel="0" collapsed="false">
      <c r="B7" s="7"/>
      <c r="C7" s="8"/>
      <c r="D7" s="15" t="s">
        <v>14</v>
      </c>
      <c r="E7" s="8"/>
      <c r="F7" s="8"/>
      <c r="G7" s="8"/>
      <c r="H7" s="8"/>
      <c r="I7" s="8"/>
      <c r="J7" s="8"/>
      <c r="K7" s="16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15" t="s">
        <v>15</v>
      </c>
      <c r="AL7" s="8"/>
      <c r="AM7" s="8"/>
      <c r="AN7" s="16"/>
      <c r="AO7" s="8"/>
      <c r="AP7" s="8"/>
      <c r="AQ7" s="8"/>
      <c r="AR7" s="6"/>
      <c r="BS7" s="3" t="s">
        <v>5</v>
      </c>
    </row>
    <row r="8" customFormat="false" ht="12" hidden="false" customHeight="true" outlineLevel="0" collapsed="false">
      <c r="B8" s="7"/>
      <c r="C8" s="8"/>
      <c r="D8" s="15" t="s">
        <v>16</v>
      </c>
      <c r="E8" s="8"/>
      <c r="F8" s="8"/>
      <c r="G8" s="8"/>
      <c r="H8" s="8"/>
      <c r="I8" s="8"/>
      <c r="J8" s="8"/>
      <c r="K8" s="16" t="s">
        <v>17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15" t="s">
        <v>18</v>
      </c>
      <c r="AL8" s="8"/>
      <c r="AM8" s="8"/>
      <c r="AN8" s="16" t="s">
        <v>19</v>
      </c>
      <c r="AO8" s="8"/>
      <c r="AP8" s="8"/>
      <c r="AQ8" s="8"/>
      <c r="AR8" s="6"/>
      <c r="BS8" s="3" t="s">
        <v>5</v>
      </c>
    </row>
    <row r="9" customFormat="false" ht="14.4" hidden="false" customHeight="true" outlineLevel="0" collapsed="false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6"/>
      <c r="BS9" s="3" t="s">
        <v>5</v>
      </c>
    </row>
    <row r="10" customFormat="false" ht="12" hidden="false" customHeight="true" outlineLevel="0" collapsed="false">
      <c r="B10" s="7"/>
      <c r="C10" s="8"/>
      <c r="D10" s="15" t="s">
        <v>20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5" t="s">
        <v>21</v>
      </c>
      <c r="AL10" s="8"/>
      <c r="AM10" s="8"/>
      <c r="AN10" s="16"/>
      <c r="AO10" s="8"/>
      <c r="AP10" s="8"/>
      <c r="AQ10" s="8"/>
      <c r="AR10" s="6"/>
      <c r="BS10" s="3" t="s">
        <v>5</v>
      </c>
    </row>
    <row r="11" customFormat="false" ht="18.5" hidden="false" customHeight="true" outlineLevel="0" collapsed="false">
      <c r="B11" s="7"/>
      <c r="C11" s="8"/>
      <c r="D11" s="8"/>
      <c r="E11" s="16" t="s">
        <v>22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15" t="s">
        <v>23</v>
      </c>
      <c r="AL11" s="8"/>
      <c r="AM11" s="8"/>
      <c r="AN11" s="16"/>
      <c r="AO11" s="8"/>
      <c r="AP11" s="8"/>
      <c r="AQ11" s="8"/>
      <c r="AR11" s="6"/>
      <c r="BS11" s="3" t="s">
        <v>5</v>
      </c>
    </row>
    <row r="12" customFormat="false" ht="6.95" hidden="false" customHeight="true" outlineLevel="0" collapsed="false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6"/>
      <c r="BS12" s="3" t="s">
        <v>5</v>
      </c>
    </row>
    <row r="13" customFormat="false" ht="12" hidden="false" customHeight="true" outlineLevel="0" collapsed="false">
      <c r="B13" s="7"/>
      <c r="C13" s="8"/>
      <c r="D13" s="15" t="s">
        <v>24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15" t="s">
        <v>21</v>
      </c>
      <c r="AL13" s="8"/>
      <c r="AM13" s="8"/>
      <c r="AN13" s="16"/>
      <c r="AO13" s="8"/>
      <c r="AP13" s="8"/>
      <c r="AQ13" s="8"/>
      <c r="AR13" s="6"/>
      <c r="BS13" s="3" t="s">
        <v>5</v>
      </c>
    </row>
    <row r="14" customFormat="false" ht="12.8" hidden="false" customHeight="false" outlineLevel="0" collapsed="false">
      <c r="B14" s="7"/>
      <c r="C14" s="8"/>
      <c r="D14" s="8"/>
      <c r="E14" s="16" t="s">
        <v>25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15" t="s">
        <v>23</v>
      </c>
      <c r="AL14" s="8"/>
      <c r="AM14" s="8"/>
      <c r="AN14" s="16"/>
      <c r="AO14" s="8"/>
      <c r="AP14" s="8"/>
      <c r="AQ14" s="8"/>
      <c r="AR14" s="6"/>
      <c r="BS14" s="3" t="s">
        <v>5</v>
      </c>
    </row>
    <row r="15" customFormat="false" ht="6.95" hidden="false" customHeight="true" outlineLevel="0" collapsed="false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6"/>
      <c r="BS15" s="3" t="s">
        <v>3</v>
      </c>
    </row>
    <row r="16" customFormat="false" ht="12" hidden="false" customHeight="true" outlineLevel="0" collapsed="false">
      <c r="B16" s="7"/>
      <c r="C16" s="8"/>
      <c r="D16" s="15" t="s">
        <v>26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15" t="s">
        <v>21</v>
      </c>
      <c r="AL16" s="8"/>
      <c r="AM16" s="8"/>
      <c r="AN16" s="16"/>
      <c r="AO16" s="8"/>
      <c r="AP16" s="8"/>
      <c r="AQ16" s="8"/>
      <c r="AR16" s="6"/>
      <c r="BS16" s="3" t="s">
        <v>3</v>
      </c>
    </row>
    <row r="17" customFormat="false" ht="18.5" hidden="false" customHeight="true" outlineLevel="0" collapsed="false">
      <c r="B17" s="7"/>
      <c r="C17" s="8"/>
      <c r="D17" s="8"/>
      <c r="E17" s="16" t="s">
        <v>25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15" t="s">
        <v>23</v>
      </c>
      <c r="AL17" s="8"/>
      <c r="AM17" s="8"/>
      <c r="AN17" s="16"/>
      <c r="AO17" s="8"/>
      <c r="AP17" s="8"/>
      <c r="AQ17" s="8"/>
      <c r="AR17" s="6"/>
      <c r="BS17" s="3" t="s">
        <v>27</v>
      </c>
    </row>
    <row r="18" customFormat="false" ht="6.95" hidden="false" customHeight="true" outlineLevel="0" collapsed="false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6"/>
      <c r="BS18" s="3" t="s">
        <v>5</v>
      </c>
    </row>
    <row r="19" customFormat="false" ht="12" hidden="false" customHeight="true" outlineLevel="0" collapsed="false">
      <c r="B19" s="7"/>
      <c r="C19" s="8"/>
      <c r="D19" s="15" t="s">
        <v>28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15" t="s">
        <v>21</v>
      </c>
      <c r="AL19" s="8"/>
      <c r="AM19" s="8"/>
      <c r="AN19" s="16"/>
      <c r="AO19" s="8"/>
      <c r="AP19" s="8"/>
      <c r="AQ19" s="8"/>
      <c r="AR19" s="6"/>
      <c r="BS19" s="3" t="s">
        <v>5</v>
      </c>
    </row>
    <row r="20" customFormat="false" ht="18.5" hidden="false" customHeight="true" outlineLevel="0" collapsed="false">
      <c r="B20" s="7"/>
      <c r="C20" s="8"/>
      <c r="D20" s="8"/>
      <c r="E20" s="16" t="s">
        <v>25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15" t="s">
        <v>23</v>
      </c>
      <c r="AL20" s="8"/>
      <c r="AM20" s="8"/>
      <c r="AN20" s="16"/>
      <c r="AO20" s="8"/>
      <c r="AP20" s="8"/>
      <c r="AQ20" s="8"/>
      <c r="AR20" s="6"/>
      <c r="BS20" s="3" t="s">
        <v>27</v>
      </c>
    </row>
    <row r="21" customFormat="false" ht="6.95" hidden="false" customHeight="true" outlineLevel="0" collapsed="false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6"/>
    </row>
    <row r="22" customFormat="false" ht="12" hidden="false" customHeight="true" outlineLevel="0" collapsed="false">
      <c r="B22" s="7"/>
      <c r="C22" s="8"/>
      <c r="D22" s="15" t="s">
        <v>29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6"/>
    </row>
    <row r="23" customFormat="false" ht="16.5" hidden="false" customHeight="true" outlineLevel="0" collapsed="false">
      <c r="B23" s="7"/>
      <c r="C23" s="8"/>
      <c r="D23" s="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8"/>
      <c r="AP23" s="8"/>
      <c r="AQ23" s="8"/>
      <c r="AR23" s="6"/>
    </row>
    <row r="24" customFormat="false" ht="6.95" hidden="false" customHeight="true" outlineLevel="0" collapsed="false"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6"/>
    </row>
    <row r="25" customFormat="false" ht="6.95" hidden="false" customHeight="true" outlineLevel="0" collapsed="false">
      <c r="B25" s="7"/>
      <c r="C25" s="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8"/>
      <c r="AQ25" s="8"/>
      <c r="AR25" s="6"/>
    </row>
    <row r="26" s="26" customFormat="true" ht="25.9" hidden="false" customHeight="true" outlineLevel="0" collapsed="false">
      <c r="A26" s="19"/>
      <c r="B26" s="20"/>
      <c r="C26" s="21"/>
      <c r="D26" s="22" t="s">
        <v>30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4" t="n">
        <f aca="false">ROUND(AG94,2)</f>
        <v>528668.72</v>
      </c>
      <c r="AL26" s="24"/>
      <c r="AM26" s="24"/>
      <c r="AN26" s="24"/>
      <c r="AO26" s="24"/>
      <c r="AP26" s="21"/>
      <c r="AQ26" s="21"/>
      <c r="AR26" s="25"/>
      <c r="BE26" s="19"/>
    </row>
    <row r="27" s="26" customFormat="true" ht="6.95" hidden="false" customHeight="true" outlineLevel="0" collapsed="false">
      <c r="A27" s="19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5"/>
      <c r="BE27" s="19"/>
    </row>
    <row r="28" s="26" customFormat="true" ht="12.8" hidden="false" customHeight="false" outlineLevel="0" collapsed="false">
      <c r="A28" s="19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7" t="s">
        <v>31</v>
      </c>
      <c r="M28" s="27"/>
      <c r="N28" s="27"/>
      <c r="O28" s="27"/>
      <c r="P28" s="27"/>
      <c r="Q28" s="21"/>
      <c r="R28" s="21"/>
      <c r="S28" s="21"/>
      <c r="T28" s="21"/>
      <c r="U28" s="21"/>
      <c r="V28" s="21"/>
      <c r="W28" s="27" t="s">
        <v>32</v>
      </c>
      <c r="X28" s="27"/>
      <c r="Y28" s="27"/>
      <c r="Z28" s="27"/>
      <c r="AA28" s="27"/>
      <c r="AB28" s="27"/>
      <c r="AC28" s="27"/>
      <c r="AD28" s="27"/>
      <c r="AE28" s="27"/>
      <c r="AF28" s="21"/>
      <c r="AG28" s="21"/>
      <c r="AH28" s="21"/>
      <c r="AI28" s="21"/>
      <c r="AJ28" s="21"/>
      <c r="AK28" s="27" t="s">
        <v>33</v>
      </c>
      <c r="AL28" s="27"/>
      <c r="AM28" s="27"/>
      <c r="AN28" s="27"/>
      <c r="AO28" s="27"/>
      <c r="AP28" s="21"/>
      <c r="AQ28" s="21"/>
      <c r="AR28" s="25"/>
      <c r="BE28" s="19"/>
    </row>
    <row r="29" s="28" customFormat="true" ht="14.4" hidden="false" customHeight="true" outlineLevel="0" collapsed="false">
      <c r="B29" s="29"/>
      <c r="C29" s="30"/>
      <c r="D29" s="15" t="s">
        <v>34</v>
      </c>
      <c r="E29" s="30"/>
      <c r="F29" s="31" t="s">
        <v>35</v>
      </c>
      <c r="G29" s="30"/>
      <c r="H29" s="30"/>
      <c r="I29" s="30"/>
      <c r="J29" s="30"/>
      <c r="K29" s="30"/>
      <c r="L29" s="32" t="n">
        <v>0.2</v>
      </c>
      <c r="M29" s="32"/>
      <c r="N29" s="32"/>
      <c r="O29" s="32"/>
      <c r="P29" s="32"/>
      <c r="Q29" s="33"/>
      <c r="R29" s="33"/>
      <c r="S29" s="33"/>
      <c r="T29" s="33"/>
      <c r="U29" s="33"/>
      <c r="V29" s="33"/>
      <c r="W29" s="34" t="n">
        <f aca="false">ROUND(AZ94, 2)</f>
        <v>0</v>
      </c>
      <c r="X29" s="34"/>
      <c r="Y29" s="34"/>
      <c r="Z29" s="34"/>
      <c r="AA29" s="34"/>
      <c r="AB29" s="34"/>
      <c r="AC29" s="34"/>
      <c r="AD29" s="34"/>
      <c r="AE29" s="34"/>
      <c r="AF29" s="33"/>
      <c r="AG29" s="33"/>
      <c r="AH29" s="33"/>
      <c r="AI29" s="33"/>
      <c r="AJ29" s="33"/>
      <c r="AK29" s="34" t="n">
        <f aca="false">ROUND(AV94, 2)</f>
        <v>0</v>
      </c>
      <c r="AL29" s="34"/>
      <c r="AM29" s="34"/>
      <c r="AN29" s="34"/>
      <c r="AO29" s="34"/>
      <c r="AP29" s="33"/>
      <c r="AQ29" s="33"/>
      <c r="AR29" s="35"/>
      <c r="AS29" s="36"/>
      <c r="AT29" s="36"/>
      <c r="AU29" s="36"/>
      <c r="AV29" s="36"/>
      <c r="AW29" s="36"/>
      <c r="AX29" s="36"/>
      <c r="AY29" s="36"/>
      <c r="AZ29" s="36"/>
    </row>
    <row r="30" s="28" customFormat="true" ht="14.4" hidden="false" customHeight="true" outlineLevel="0" collapsed="false">
      <c r="B30" s="29"/>
      <c r="C30" s="30"/>
      <c r="D30" s="30"/>
      <c r="E30" s="30"/>
      <c r="F30" s="31" t="s">
        <v>36</v>
      </c>
      <c r="G30" s="30"/>
      <c r="H30" s="30"/>
      <c r="I30" s="30"/>
      <c r="J30" s="30"/>
      <c r="K30" s="30"/>
      <c r="L30" s="37" t="n">
        <v>0.2</v>
      </c>
      <c r="M30" s="37"/>
      <c r="N30" s="37"/>
      <c r="O30" s="37"/>
      <c r="P30" s="37"/>
      <c r="Q30" s="30"/>
      <c r="R30" s="30"/>
      <c r="S30" s="30"/>
      <c r="T30" s="30"/>
      <c r="U30" s="30"/>
      <c r="V30" s="30"/>
      <c r="W30" s="38" t="n">
        <f aca="false">ROUND(BA94, 2)</f>
        <v>528668.72</v>
      </c>
      <c r="X30" s="38"/>
      <c r="Y30" s="38"/>
      <c r="Z30" s="38"/>
      <c r="AA30" s="38"/>
      <c r="AB30" s="38"/>
      <c r="AC30" s="38"/>
      <c r="AD30" s="38"/>
      <c r="AE30" s="38"/>
      <c r="AF30" s="30"/>
      <c r="AG30" s="30"/>
      <c r="AH30" s="30"/>
      <c r="AI30" s="30"/>
      <c r="AJ30" s="30"/>
      <c r="AK30" s="38" t="n">
        <f aca="false">ROUND(AW94, 2)</f>
        <v>105733.74</v>
      </c>
      <c r="AL30" s="38"/>
      <c r="AM30" s="38"/>
      <c r="AN30" s="38"/>
      <c r="AO30" s="38"/>
      <c r="AP30" s="30"/>
      <c r="AQ30" s="30"/>
      <c r="AR30" s="39"/>
    </row>
    <row r="31" s="28" customFormat="true" ht="14.4" hidden="true" customHeight="true" outlineLevel="0" collapsed="false">
      <c r="B31" s="29"/>
      <c r="C31" s="30"/>
      <c r="D31" s="30"/>
      <c r="E31" s="30"/>
      <c r="F31" s="15" t="s">
        <v>37</v>
      </c>
      <c r="G31" s="30"/>
      <c r="H31" s="30"/>
      <c r="I31" s="30"/>
      <c r="J31" s="30"/>
      <c r="K31" s="30"/>
      <c r="L31" s="37" t="n">
        <v>0.2</v>
      </c>
      <c r="M31" s="37"/>
      <c r="N31" s="37"/>
      <c r="O31" s="37"/>
      <c r="P31" s="37"/>
      <c r="Q31" s="30"/>
      <c r="R31" s="30"/>
      <c r="S31" s="30"/>
      <c r="T31" s="30"/>
      <c r="U31" s="30"/>
      <c r="V31" s="30"/>
      <c r="W31" s="38" t="n">
        <f aca="false">ROUND(BB94, 2)</f>
        <v>0</v>
      </c>
      <c r="X31" s="38"/>
      <c r="Y31" s="38"/>
      <c r="Z31" s="38"/>
      <c r="AA31" s="38"/>
      <c r="AB31" s="38"/>
      <c r="AC31" s="38"/>
      <c r="AD31" s="38"/>
      <c r="AE31" s="38"/>
      <c r="AF31" s="30"/>
      <c r="AG31" s="30"/>
      <c r="AH31" s="30"/>
      <c r="AI31" s="30"/>
      <c r="AJ31" s="30"/>
      <c r="AK31" s="38" t="n">
        <v>0</v>
      </c>
      <c r="AL31" s="38"/>
      <c r="AM31" s="38"/>
      <c r="AN31" s="38"/>
      <c r="AO31" s="38"/>
      <c r="AP31" s="30"/>
      <c r="AQ31" s="30"/>
      <c r="AR31" s="39"/>
    </row>
    <row r="32" s="28" customFormat="true" ht="14.4" hidden="true" customHeight="true" outlineLevel="0" collapsed="false">
      <c r="B32" s="29"/>
      <c r="C32" s="30"/>
      <c r="D32" s="30"/>
      <c r="E32" s="30"/>
      <c r="F32" s="15" t="s">
        <v>38</v>
      </c>
      <c r="G32" s="30"/>
      <c r="H32" s="30"/>
      <c r="I32" s="30"/>
      <c r="J32" s="30"/>
      <c r="K32" s="30"/>
      <c r="L32" s="37" t="n">
        <v>0.2</v>
      </c>
      <c r="M32" s="37"/>
      <c r="N32" s="37"/>
      <c r="O32" s="37"/>
      <c r="P32" s="37"/>
      <c r="Q32" s="30"/>
      <c r="R32" s="30"/>
      <c r="S32" s="30"/>
      <c r="T32" s="30"/>
      <c r="U32" s="30"/>
      <c r="V32" s="30"/>
      <c r="W32" s="38" t="n">
        <f aca="false">ROUND(BC94, 2)</f>
        <v>0</v>
      </c>
      <c r="X32" s="38"/>
      <c r="Y32" s="38"/>
      <c r="Z32" s="38"/>
      <c r="AA32" s="38"/>
      <c r="AB32" s="38"/>
      <c r="AC32" s="38"/>
      <c r="AD32" s="38"/>
      <c r="AE32" s="38"/>
      <c r="AF32" s="30"/>
      <c r="AG32" s="30"/>
      <c r="AH32" s="30"/>
      <c r="AI32" s="30"/>
      <c r="AJ32" s="30"/>
      <c r="AK32" s="38" t="n">
        <v>0</v>
      </c>
      <c r="AL32" s="38"/>
      <c r="AM32" s="38"/>
      <c r="AN32" s="38"/>
      <c r="AO32" s="38"/>
      <c r="AP32" s="30"/>
      <c r="AQ32" s="30"/>
      <c r="AR32" s="39"/>
    </row>
    <row r="33" s="28" customFormat="true" ht="14.4" hidden="true" customHeight="true" outlineLevel="0" collapsed="false">
      <c r="B33" s="29"/>
      <c r="C33" s="30"/>
      <c r="D33" s="30"/>
      <c r="E33" s="30"/>
      <c r="F33" s="31" t="s">
        <v>39</v>
      </c>
      <c r="G33" s="30"/>
      <c r="H33" s="30"/>
      <c r="I33" s="30"/>
      <c r="J33" s="30"/>
      <c r="K33" s="30"/>
      <c r="L33" s="32" t="n">
        <v>0</v>
      </c>
      <c r="M33" s="32"/>
      <c r="N33" s="32"/>
      <c r="O33" s="32"/>
      <c r="P33" s="32"/>
      <c r="Q33" s="33"/>
      <c r="R33" s="33"/>
      <c r="S33" s="33"/>
      <c r="T33" s="33"/>
      <c r="U33" s="33"/>
      <c r="V33" s="33"/>
      <c r="W33" s="34" t="n">
        <f aca="false">ROUND(BD94, 2)</f>
        <v>0</v>
      </c>
      <c r="X33" s="34"/>
      <c r="Y33" s="34"/>
      <c r="Z33" s="34"/>
      <c r="AA33" s="34"/>
      <c r="AB33" s="34"/>
      <c r="AC33" s="34"/>
      <c r="AD33" s="34"/>
      <c r="AE33" s="34"/>
      <c r="AF33" s="33"/>
      <c r="AG33" s="33"/>
      <c r="AH33" s="33"/>
      <c r="AI33" s="33"/>
      <c r="AJ33" s="33"/>
      <c r="AK33" s="34" t="n">
        <v>0</v>
      </c>
      <c r="AL33" s="34"/>
      <c r="AM33" s="34"/>
      <c r="AN33" s="34"/>
      <c r="AO33" s="34"/>
      <c r="AP33" s="33"/>
      <c r="AQ33" s="33"/>
      <c r="AR33" s="35"/>
      <c r="AS33" s="36"/>
      <c r="AT33" s="36"/>
      <c r="AU33" s="36"/>
      <c r="AV33" s="36"/>
      <c r="AW33" s="36"/>
      <c r="AX33" s="36"/>
      <c r="AY33" s="36"/>
      <c r="AZ33" s="36"/>
    </row>
    <row r="34" s="26" customFormat="true" ht="6.95" hidden="false" customHeight="true" outlineLevel="0" collapsed="false">
      <c r="A34" s="19"/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5"/>
      <c r="BE34" s="19"/>
    </row>
    <row r="35" s="26" customFormat="true" ht="25.9" hidden="false" customHeight="true" outlineLevel="0" collapsed="false">
      <c r="A35" s="19"/>
      <c r="B35" s="20"/>
      <c r="C35" s="40"/>
      <c r="D35" s="41" t="s">
        <v>40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41</v>
      </c>
      <c r="U35" s="42"/>
      <c r="V35" s="42"/>
      <c r="W35" s="42"/>
      <c r="X35" s="44" t="s">
        <v>42</v>
      </c>
      <c r="Y35" s="44"/>
      <c r="Z35" s="44"/>
      <c r="AA35" s="44"/>
      <c r="AB35" s="44"/>
      <c r="AC35" s="42"/>
      <c r="AD35" s="42"/>
      <c r="AE35" s="42"/>
      <c r="AF35" s="42"/>
      <c r="AG35" s="42"/>
      <c r="AH35" s="42"/>
      <c r="AI35" s="42"/>
      <c r="AJ35" s="42"/>
      <c r="AK35" s="45" t="n">
        <f aca="false">SUM(AK26:AK33)</f>
        <v>634402.46</v>
      </c>
      <c r="AL35" s="45"/>
      <c r="AM35" s="45"/>
      <c r="AN35" s="45"/>
      <c r="AO35" s="45"/>
      <c r="AP35" s="40"/>
      <c r="AQ35" s="40"/>
      <c r="AR35" s="25"/>
      <c r="BE35" s="19"/>
    </row>
    <row r="36" s="26" customFormat="true" ht="6.95" hidden="false" customHeight="true" outlineLevel="0" collapsed="false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5"/>
      <c r="BE36" s="19"/>
    </row>
    <row r="37" s="26" customFormat="true" ht="14.4" hidden="false" customHeight="true" outlineLevel="0" collapsed="false">
      <c r="A37" s="19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5"/>
      <c r="BE37" s="19"/>
    </row>
    <row r="38" customFormat="false" ht="14.4" hidden="false" customHeight="true" outlineLevel="0" collapsed="false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6"/>
    </row>
    <row r="39" customFormat="false" ht="14.4" hidden="false" customHeight="true" outlineLevel="0" collapsed="false"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6"/>
    </row>
    <row r="40" customFormat="false" ht="14.4" hidden="false" customHeight="true" outlineLevel="0" collapsed="false">
      <c r="B40" s="7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6"/>
    </row>
    <row r="41" customFormat="false" ht="14.4" hidden="false" customHeight="true" outlineLevel="0" collapsed="false"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6"/>
    </row>
    <row r="42" customFormat="false" ht="14.4" hidden="false" customHeight="true" outlineLevel="0" collapsed="false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6"/>
    </row>
    <row r="43" customFormat="false" ht="14.4" hidden="false" customHeight="true" outlineLevel="0" collapsed="false"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6"/>
    </row>
    <row r="44" customFormat="false" ht="14.4" hidden="false" customHeight="true" outlineLevel="0" collapsed="false">
      <c r="B44" s="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6"/>
    </row>
    <row r="45" customFormat="false" ht="14.4" hidden="false" customHeight="true" outlineLevel="0" collapsed="false"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6"/>
    </row>
    <row r="46" customFormat="false" ht="14.4" hidden="false" customHeight="true" outlineLevel="0" collapsed="false"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6"/>
    </row>
    <row r="47" customFormat="false" ht="14.4" hidden="false" customHeight="true" outlineLevel="0" collapsed="false"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6"/>
    </row>
    <row r="48" customFormat="false" ht="14.4" hidden="false" customHeight="true" outlineLevel="0" collapsed="false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6"/>
    </row>
    <row r="49" s="26" customFormat="true" ht="14.4" hidden="false" customHeight="true" outlineLevel="0" collapsed="false">
      <c r="B49" s="46"/>
      <c r="C49" s="47"/>
      <c r="D49" s="48" t="s">
        <v>43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8" t="s">
        <v>44</v>
      </c>
      <c r="AI49" s="49"/>
      <c r="AJ49" s="49"/>
      <c r="AK49" s="49"/>
      <c r="AL49" s="49"/>
      <c r="AM49" s="49"/>
      <c r="AN49" s="49"/>
      <c r="AO49" s="49"/>
      <c r="AP49" s="47"/>
      <c r="AQ49" s="47"/>
      <c r="AR49" s="50"/>
    </row>
    <row r="50" customFormat="false" ht="12.8" hidden="false" customHeight="false" outlineLevel="0" collapsed="false"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6"/>
    </row>
    <row r="51" customFormat="false" ht="12.8" hidden="false" customHeight="false" outlineLevel="0" collapsed="false"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6"/>
    </row>
    <row r="52" customFormat="false" ht="12.8" hidden="false" customHeight="false" outlineLevel="0" collapsed="false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6"/>
    </row>
    <row r="53" customFormat="false" ht="12.8" hidden="false" customHeight="false" outlineLevel="0" collapsed="false"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6"/>
    </row>
    <row r="54" customFormat="false" ht="12.8" hidden="false" customHeight="false" outlineLevel="0" collapsed="false"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6"/>
    </row>
    <row r="55" customFormat="false" ht="12.8" hidden="false" customHeight="false" outlineLevel="0" collapsed="false"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6"/>
    </row>
    <row r="56" customFormat="false" ht="12.8" hidden="false" customHeight="false" outlineLevel="0" collapsed="false"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6"/>
    </row>
    <row r="57" customFormat="false" ht="12.8" hidden="false" customHeight="false" outlineLevel="0" collapsed="false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6"/>
    </row>
    <row r="58" customFormat="false" ht="12.8" hidden="false" customHeight="false" outlineLevel="0" collapsed="false"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6"/>
    </row>
    <row r="59" customFormat="false" ht="12.8" hidden="false" customHeight="false" outlineLevel="0" collapsed="false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6"/>
    </row>
    <row r="60" s="26" customFormat="true" ht="12.8" hidden="false" customHeight="false" outlineLevel="0" collapsed="false">
      <c r="A60" s="19"/>
      <c r="B60" s="20"/>
      <c r="C60" s="21"/>
      <c r="D60" s="51" t="s">
        <v>45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51" t="s">
        <v>46</v>
      </c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51" t="s">
        <v>45</v>
      </c>
      <c r="AI60" s="23"/>
      <c r="AJ60" s="23"/>
      <c r="AK60" s="23"/>
      <c r="AL60" s="23"/>
      <c r="AM60" s="51" t="s">
        <v>46</v>
      </c>
      <c r="AN60" s="23"/>
      <c r="AO60" s="23"/>
      <c r="AP60" s="21"/>
      <c r="AQ60" s="21"/>
      <c r="AR60" s="25"/>
      <c r="BE60" s="19"/>
    </row>
    <row r="61" customFormat="false" ht="12.8" hidden="false" customHeight="false" outlineLevel="0" collapsed="false">
      <c r="B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6"/>
    </row>
    <row r="62" customFormat="false" ht="12.8" hidden="false" customHeight="false" outlineLevel="0" collapsed="false"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6"/>
    </row>
    <row r="63" customFormat="false" ht="12.8" hidden="false" customHeight="false" outlineLevel="0" collapsed="false">
      <c r="B63" s="7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6"/>
    </row>
    <row r="64" s="26" customFormat="true" ht="12.8" hidden="false" customHeight="false" outlineLevel="0" collapsed="false">
      <c r="A64" s="19"/>
      <c r="B64" s="20"/>
      <c r="C64" s="21"/>
      <c r="D64" s="48" t="s">
        <v>47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48" t="s">
        <v>48</v>
      </c>
      <c r="AI64" s="52"/>
      <c r="AJ64" s="52"/>
      <c r="AK64" s="52"/>
      <c r="AL64" s="52"/>
      <c r="AM64" s="52"/>
      <c r="AN64" s="52"/>
      <c r="AO64" s="52"/>
      <c r="AP64" s="21"/>
      <c r="AQ64" s="21"/>
      <c r="AR64" s="25"/>
      <c r="BE64" s="19"/>
    </row>
    <row r="65" customFormat="false" ht="12.8" hidden="false" customHeight="false" outlineLevel="0" collapsed="false"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6"/>
    </row>
    <row r="66" customFormat="false" ht="12.8" hidden="false" customHeight="false" outlineLevel="0" collapsed="false"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6"/>
    </row>
    <row r="67" customFormat="false" ht="12.8" hidden="false" customHeight="false" outlineLevel="0" collapsed="false"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6"/>
    </row>
    <row r="68" customFormat="false" ht="12.8" hidden="false" customHeight="false" outlineLevel="0" collapsed="false">
      <c r="B68" s="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6"/>
    </row>
    <row r="69" customFormat="false" ht="12.8" hidden="false" customHeight="false" outlineLevel="0" collapsed="false"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6"/>
    </row>
    <row r="70" customFormat="false" ht="12.8" hidden="false" customHeight="false" outlineLevel="0" collapsed="false">
      <c r="B70" s="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6"/>
    </row>
    <row r="71" customFormat="false" ht="12.8" hidden="false" customHeight="false" outlineLevel="0" collapsed="false"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6"/>
    </row>
    <row r="72" customFormat="false" ht="12.8" hidden="false" customHeight="false" outlineLevel="0" collapsed="false">
      <c r="B72" s="7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6"/>
    </row>
    <row r="73" customFormat="false" ht="12.8" hidden="false" customHeight="false" outlineLevel="0" collapsed="false">
      <c r="B73" s="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6"/>
    </row>
    <row r="74" customFormat="false" ht="12.8" hidden="false" customHeight="false" outlineLevel="0" collapsed="false">
      <c r="B74" s="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6"/>
    </row>
    <row r="75" s="26" customFormat="true" ht="12.8" hidden="false" customHeight="false" outlineLevel="0" collapsed="false">
      <c r="A75" s="19"/>
      <c r="B75" s="20"/>
      <c r="C75" s="21"/>
      <c r="D75" s="51" t="s">
        <v>45</v>
      </c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51" t="s">
        <v>46</v>
      </c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51" t="s">
        <v>45</v>
      </c>
      <c r="AI75" s="23"/>
      <c r="AJ75" s="23"/>
      <c r="AK75" s="23"/>
      <c r="AL75" s="23"/>
      <c r="AM75" s="51" t="s">
        <v>46</v>
      </c>
      <c r="AN75" s="23"/>
      <c r="AO75" s="23"/>
      <c r="AP75" s="21"/>
      <c r="AQ75" s="21"/>
      <c r="AR75" s="25"/>
      <c r="BE75" s="19"/>
    </row>
    <row r="76" s="26" customFormat="true" ht="12.8" hidden="false" customHeight="false" outlineLevel="0" collapsed="false">
      <c r="A76" s="19"/>
      <c r="B76" s="20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5"/>
      <c r="BE76" s="19"/>
    </row>
    <row r="77" s="26" customFormat="true" ht="6.95" hidden="false" customHeight="true" outlineLevel="0" collapsed="false">
      <c r="A77" s="19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25"/>
      <c r="BE77" s="19"/>
    </row>
    <row r="81" s="26" customFormat="true" ht="6.95" hidden="false" customHeight="true" outlineLevel="0" collapsed="false">
      <c r="A81" s="19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25"/>
      <c r="BE81" s="19"/>
    </row>
    <row r="82" s="26" customFormat="true" ht="24.95" hidden="false" customHeight="true" outlineLevel="0" collapsed="false">
      <c r="A82" s="19"/>
      <c r="B82" s="20"/>
      <c r="C82" s="9" t="s">
        <v>49</v>
      </c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5"/>
      <c r="BE82" s="19"/>
    </row>
    <row r="83" s="26" customFormat="true" ht="6.95" hidden="false" customHeight="true" outlineLevel="0" collapsed="false">
      <c r="A83" s="19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5"/>
      <c r="BE83" s="19"/>
    </row>
    <row r="84" s="57" customFormat="true" ht="12" hidden="false" customHeight="true" outlineLevel="0" collapsed="false">
      <c r="B84" s="58"/>
      <c r="C84" s="15" t="s">
        <v>10</v>
      </c>
      <c r="D84" s="59"/>
      <c r="E84" s="59"/>
      <c r="F84" s="59"/>
      <c r="G84" s="59"/>
      <c r="H84" s="59"/>
      <c r="I84" s="59"/>
      <c r="J84" s="59"/>
      <c r="K84" s="59"/>
      <c r="L84" s="59" t="str">
        <f aca="false">K5</f>
        <v>Z4522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="61" customFormat="true" ht="36.95" hidden="false" customHeight="true" outlineLevel="0" collapsed="false">
      <c r="B85" s="62"/>
      <c r="C85" s="63" t="s">
        <v>12</v>
      </c>
      <c r="D85" s="64"/>
      <c r="E85" s="64"/>
      <c r="F85" s="64"/>
      <c r="G85" s="64"/>
      <c r="H85" s="64"/>
      <c r="I85" s="64"/>
      <c r="J85" s="64"/>
      <c r="K85" s="64"/>
      <c r="L85" s="65" t="str">
        <f aca="false">K6</f>
        <v>REKONŠTRUKCIA KULTÚRNEHO DOMU V OBCI NOVÝ RUSKOV</v>
      </c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4"/>
      <c r="AQ85" s="64"/>
      <c r="AR85" s="66"/>
    </row>
    <row r="86" s="26" customFormat="true" ht="6.95" hidden="false" customHeight="true" outlineLevel="0" collapsed="false">
      <c r="A86" s="19"/>
      <c r="B86" s="20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5"/>
      <c r="BE86" s="19"/>
    </row>
    <row r="87" s="26" customFormat="true" ht="12" hidden="false" customHeight="true" outlineLevel="0" collapsed="false">
      <c r="A87" s="19"/>
      <c r="B87" s="20"/>
      <c r="C87" s="15" t="s">
        <v>16</v>
      </c>
      <c r="D87" s="21"/>
      <c r="E87" s="21"/>
      <c r="F87" s="21"/>
      <c r="G87" s="21"/>
      <c r="H87" s="21"/>
      <c r="I87" s="21"/>
      <c r="J87" s="21"/>
      <c r="K87" s="21"/>
      <c r="L87" s="67" t="str">
        <f aca="false">IF(K8="","",K8)</f>
        <v>Nový Ruskov</v>
      </c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15" t="s">
        <v>18</v>
      </c>
      <c r="AJ87" s="21"/>
      <c r="AK87" s="21"/>
      <c r="AL87" s="21"/>
      <c r="AM87" s="68" t="str">
        <f aca="false">IF(AN8= "","",AN8)</f>
        <v>12. 2022</v>
      </c>
      <c r="AN87" s="68"/>
      <c r="AO87" s="21"/>
      <c r="AP87" s="21"/>
      <c r="AQ87" s="21"/>
      <c r="AR87" s="25"/>
      <c r="BE87" s="19"/>
    </row>
    <row r="88" s="26" customFormat="true" ht="6.95" hidden="false" customHeight="true" outlineLevel="0" collapsed="false">
      <c r="A88" s="19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5"/>
      <c r="BE88" s="19"/>
    </row>
    <row r="89" s="26" customFormat="true" ht="15.15" hidden="false" customHeight="true" outlineLevel="0" collapsed="false">
      <c r="A89" s="19"/>
      <c r="B89" s="20"/>
      <c r="C89" s="15" t="s">
        <v>20</v>
      </c>
      <c r="D89" s="21"/>
      <c r="E89" s="21"/>
      <c r="F89" s="21"/>
      <c r="G89" s="21"/>
      <c r="H89" s="21"/>
      <c r="I89" s="21"/>
      <c r="J89" s="21"/>
      <c r="K89" s="21"/>
      <c r="L89" s="59" t="str">
        <f aca="false">IF(E11= "","",E11)</f>
        <v>Obec Nový Ruskov</v>
      </c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15" t="s">
        <v>26</v>
      </c>
      <c r="AJ89" s="21"/>
      <c r="AK89" s="21"/>
      <c r="AL89" s="21"/>
      <c r="AM89" s="69" t="str">
        <f aca="false">IF(E17="","",E17)</f>
        <v> </v>
      </c>
      <c r="AN89" s="69"/>
      <c r="AO89" s="69"/>
      <c r="AP89" s="69"/>
      <c r="AQ89" s="21"/>
      <c r="AR89" s="25"/>
      <c r="AS89" s="70" t="s">
        <v>50</v>
      </c>
      <c r="AT89" s="70"/>
      <c r="AU89" s="71"/>
      <c r="AV89" s="71"/>
      <c r="AW89" s="71"/>
      <c r="AX89" s="71"/>
      <c r="AY89" s="71"/>
      <c r="AZ89" s="71"/>
      <c r="BA89" s="71"/>
      <c r="BB89" s="71"/>
      <c r="BC89" s="71"/>
      <c r="BD89" s="72"/>
      <c r="BE89" s="19"/>
    </row>
    <row r="90" s="26" customFormat="true" ht="15.15" hidden="false" customHeight="true" outlineLevel="0" collapsed="false">
      <c r="A90" s="19"/>
      <c r="B90" s="20"/>
      <c r="C90" s="15" t="s">
        <v>24</v>
      </c>
      <c r="D90" s="21"/>
      <c r="E90" s="21"/>
      <c r="F90" s="21"/>
      <c r="G90" s="21"/>
      <c r="H90" s="21"/>
      <c r="I90" s="21"/>
      <c r="J90" s="21"/>
      <c r="K90" s="21"/>
      <c r="L90" s="59" t="str">
        <f aca="false">IF(E14="","",E14)</f>
        <v> </v>
      </c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15" t="s">
        <v>28</v>
      </c>
      <c r="AJ90" s="21"/>
      <c r="AK90" s="21"/>
      <c r="AL90" s="21"/>
      <c r="AM90" s="69" t="str">
        <f aca="false">IF(E20="","",E20)</f>
        <v> </v>
      </c>
      <c r="AN90" s="69"/>
      <c r="AO90" s="69"/>
      <c r="AP90" s="69"/>
      <c r="AQ90" s="21"/>
      <c r="AR90" s="25"/>
      <c r="AS90" s="70"/>
      <c r="AT90" s="70"/>
      <c r="AU90" s="73"/>
      <c r="AV90" s="73"/>
      <c r="AW90" s="73"/>
      <c r="AX90" s="73"/>
      <c r="AY90" s="73"/>
      <c r="AZ90" s="73"/>
      <c r="BA90" s="73"/>
      <c r="BB90" s="73"/>
      <c r="BC90" s="73"/>
      <c r="BD90" s="74"/>
      <c r="BE90" s="19"/>
    </row>
    <row r="91" s="26" customFormat="true" ht="10.8" hidden="false" customHeight="true" outlineLevel="0" collapsed="false">
      <c r="A91" s="19"/>
      <c r="B91" s="20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5"/>
      <c r="AS91" s="70"/>
      <c r="AT91" s="70"/>
      <c r="AU91" s="75"/>
      <c r="AV91" s="75"/>
      <c r="AW91" s="75"/>
      <c r="AX91" s="75"/>
      <c r="AY91" s="75"/>
      <c r="AZ91" s="75"/>
      <c r="BA91" s="75"/>
      <c r="BB91" s="75"/>
      <c r="BC91" s="75"/>
      <c r="BD91" s="76"/>
      <c r="BE91" s="19"/>
    </row>
    <row r="92" s="26" customFormat="true" ht="29.3" hidden="false" customHeight="true" outlineLevel="0" collapsed="false">
      <c r="A92" s="19"/>
      <c r="B92" s="20"/>
      <c r="C92" s="77" t="s">
        <v>51</v>
      </c>
      <c r="D92" s="77"/>
      <c r="E92" s="77"/>
      <c r="F92" s="77"/>
      <c r="G92" s="77"/>
      <c r="H92" s="78"/>
      <c r="I92" s="79" t="s">
        <v>52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0" t="s">
        <v>53</v>
      </c>
      <c r="AH92" s="80"/>
      <c r="AI92" s="80"/>
      <c r="AJ92" s="80"/>
      <c r="AK92" s="80"/>
      <c r="AL92" s="80"/>
      <c r="AM92" s="80"/>
      <c r="AN92" s="81" t="s">
        <v>54</v>
      </c>
      <c r="AO92" s="81"/>
      <c r="AP92" s="81"/>
      <c r="AQ92" s="82" t="s">
        <v>55</v>
      </c>
      <c r="AR92" s="25"/>
      <c r="AS92" s="83" t="s">
        <v>56</v>
      </c>
      <c r="AT92" s="84" t="s">
        <v>57</v>
      </c>
      <c r="AU92" s="84" t="s">
        <v>58</v>
      </c>
      <c r="AV92" s="84" t="s">
        <v>59</v>
      </c>
      <c r="AW92" s="84" t="s">
        <v>60</v>
      </c>
      <c r="AX92" s="84" t="s">
        <v>61</v>
      </c>
      <c r="AY92" s="84" t="s">
        <v>62</v>
      </c>
      <c r="AZ92" s="84" t="s">
        <v>63</v>
      </c>
      <c r="BA92" s="84" t="s">
        <v>64</v>
      </c>
      <c r="BB92" s="84" t="s">
        <v>65</v>
      </c>
      <c r="BC92" s="84" t="s">
        <v>66</v>
      </c>
      <c r="BD92" s="85" t="s">
        <v>67</v>
      </c>
      <c r="BE92" s="19"/>
    </row>
    <row r="93" s="26" customFormat="true" ht="10.8" hidden="false" customHeight="true" outlineLevel="0" collapsed="false">
      <c r="A93" s="19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5"/>
      <c r="AS93" s="86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8"/>
      <c r="BE93" s="19"/>
    </row>
    <row r="94" s="89" customFormat="true" ht="32.4" hidden="false" customHeight="true" outlineLevel="0" collapsed="false">
      <c r="B94" s="90"/>
      <c r="C94" s="91" t="s">
        <v>68</v>
      </c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3" t="n">
        <f aca="false">ROUND(SUM(AG95:AG111),2)</f>
        <v>528668.72</v>
      </c>
      <c r="AH94" s="93"/>
      <c r="AI94" s="93"/>
      <c r="AJ94" s="93"/>
      <c r="AK94" s="93"/>
      <c r="AL94" s="93"/>
      <c r="AM94" s="93"/>
      <c r="AN94" s="94" t="n">
        <f aca="false">SUM(AG94,AT94)</f>
        <v>634402.46</v>
      </c>
      <c r="AO94" s="94"/>
      <c r="AP94" s="94"/>
      <c r="AQ94" s="95"/>
      <c r="AR94" s="96"/>
      <c r="AS94" s="97" t="n">
        <f aca="false">ROUND(SUM(AS95:AS111),2)</f>
        <v>0</v>
      </c>
      <c r="AT94" s="98" t="n">
        <f aca="false">ROUND(SUM(AV94:AW94),2)</f>
        <v>105733.74</v>
      </c>
      <c r="AU94" s="99" t="n">
        <f aca="false">ROUND(SUM(AU95:AU111),5)</f>
        <v>8967.79887</v>
      </c>
      <c r="AV94" s="98" t="n">
        <f aca="false">ROUND(AZ94*L29,2)</f>
        <v>0</v>
      </c>
      <c r="AW94" s="98" t="n">
        <f aca="false">ROUND(BA94*L30,2)</f>
        <v>105733.74</v>
      </c>
      <c r="AX94" s="98" t="n">
        <f aca="false">ROUND(BB94*L29,2)</f>
        <v>0</v>
      </c>
      <c r="AY94" s="98" t="n">
        <f aca="false">ROUND(BC94*L30,2)</f>
        <v>0</v>
      </c>
      <c r="AZ94" s="98" t="n">
        <f aca="false">ROUND(SUM(AZ95:AZ111),2)</f>
        <v>0</v>
      </c>
      <c r="BA94" s="98" t="n">
        <f aca="false">ROUND(SUM(BA95:BA111),2)</f>
        <v>528668.72</v>
      </c>
      <c r="BB94" s="98" t="n">
        <f aca="false">ROUND(SUM(BB95:BB111),2)</f>
        <v>0</v>
      </c>
      <c r="BC94" s="98" t="n">
        <f aca="false">ROUND(SUM(BC95:BC111),2)</f>
        <v>0</v>
      </c>
      <c r="BD94" s="100" t="n">
        <f aca="false">ROUND(SUM(BD95:BD111),2)</f>
        <v>0</v>
      </c>
      <c r="BS94" s="101" t="s">
        <v>69</v>
      </c>
      <c r="BT94" s="101" t="s">
        <v>70</v>
      </c>
      <c r="BU94" s="102" t="s">
        <v>71</v>
      </c>
      <c r="BV94" s="101" t="s">
        <v>72</v>
      </c>
      <c r="BW94" s="101" t="s">
        <v>4</v>
      </c>
      <c r="BX94" s="101" t="s">
        <v>73</v>
      </c>
      <c r="CL94" s="101"/>
    </row>
    <row r="95" s="115" customFormat="true" ht="24.75" hidden="false" customHeight="true" outlineLevel="0" collapsed="false">
      <c r="A95" s="103" t="s">
        <v>74</v>
      </c>
      <c r="B95" s="104"/>
      <c r="C95" s="105"/>
      <c r="D95" s="106" t="s">
        <v>75</v>
      </c>
      <c r="E95" s="106"/>
      <c r="F95" s="106"/>
      <c r="G95" s="106"/>
      <c r="H95" s="106"/>
      <c r="I95" s="107"/>
      <c r="J95" s="106" t="s">
        <v>76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 t="n">
        <f aca="false">'A1.1 - Zlepšenie TOK zate...'!J30</f>
        <v>81868.08</v>
      </c>
      <c r="AH95" s="108"/>
      <c r="AI95" s="108"/>
      <c r="AJ95" s="108"/>
      <c r="AK95" s="108"/>
      <c r="AL95" s="108"/>
      <c r="AM95" s="108"/>
      <c r="AN95" s="108" t="n">
        <f aca="false">SUM(AG95,AT95)</f>
        <v>98241.7</v>
      </c>
      <c r="AO95" s="108"/>
      <c r="AP95" s="108"/>
      <c r="AQ95" s="109" t="s">
        <v>77</v>
      </c>
      <c r="AR95" s="110"/>
      <c r="AS95" s="111" t="n">
        <v>0</v>
      </c>
      <c r="AT95" s="112" t="n">
        <f aca="false">ROUND(SUM(AV95:AW95),2)</f>
        <v>16373.62</v>
      </c>
      <c r="AU95" s="113" t="n">
        <f aca="false">'A1.1 - Zlepšenie TOK zate...'!P124</f>
        <v>1662.15511769</v>
      </c>
      <c r="AV95" s="112" t="n">
        <f aca="false">'A1.1 - Zlepšenie TOK zate...'!J33</f>
        <v>0</v>
      </c>
      <c r="AW95" s="112" t="n">
        <f aca="false">'A1.1 - Zlepšenie TOK zate...'!J34</f>
        <v>16373.62</v>
      </c>
      <c r="AX95" s="112" t="n">
        <f aca="false">'A1.1 - Zlepšenie TOK zate...'!J35</f>
        <v>0</v>
      </c>
      <c r="AY95" s="112" t="n">
        <f aca="false">'A1.1 - Zlepšenie TOK zate...'!J36</f>
        <v>0</v>
      </c>
      <c r="AZ95" s="112" t="n">
        <f aca="false">'A1.1 - Zlepšenie TOK zate...'!F33</f>
        <v>0</v>
      </c>
      <c r="BA95" s="112" t="n">
        <f aca="false">'A1.1 - Zlepšenie TOK zate...'!F34</f>
        <v>81868.08</v>
      </c>
      <c r="BB95" s="112" t="n">
        <f aca="false">'A1.1 - Zlepšenie TOK zate...'!F35</f>
        <v>0</v>
      </c>
      <c r="BC95" s="112" t="n">
        <f aca="false">'A1.1 - Zlepšenie TOK zate...'!F36</f>
        <v>0</v>
      </c>
      <c r="BD95" s="114" t="n">
        <f aca="false">'A1.1 - Zlepšenie TOK zate...'!F37</f>
        <v>0</v>
      </c>
      <c r="BT95" s="116" t="s">
        <v>78</v>
      </c>
      <c r="BV95" s="116" t="s">
        <v>72</v>
      </c>
      <c r="BW95" s="116" t="s">
        <v>79</v>
      </c>
      <c r="BX95" s="116" t="s">
        <v>4</v>
      </c>
      <c r="CL95" s="116"/>
      <c r="CM95" s="116" t="s">
        <v>70</v>
      </c>
    </row>
    <row r="96" s="115" customFormat="true" ht="24.75" hidden="false" customHeight="true" outlineLevel="0" collapsed="false">
      <c r="A96" s="103" t="s">
        <v>74</v>
      </c>
      <c r="B96" s="104"/>
      <c r="C96" s="105"/>
      <c r="D96" s="106" t="s">
        <v>80</v>
      </c>
      <c r="E96" s="106"/>
      <c r="F96" s="106"/>
      <c r="G96" s="106"/>
      <c r="H96" s="106"/>
      <c r="I96" s="107"/>
      <c r="J96" s="106" t="s">
        <v>81</v>
      </c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8" t="n">
        <f aca="false">'A1.10 - Zlepšenie TOK pod...'!J30</f>
        <v>70592.66</v>
      </c>
      <c r="AH96" s="108"/>
      <c r="AI96" s="108"/>
      <c r="AJ96" s="108"/>
      <c r="AK96" s="108"/>
      <c r="AL96" s="108"/>
      <c r="AM96" s="108"/>
      <c r="AN96" s="108" t="n">
        <f aca="false">SUM(AG96,AT96)</f>
        <v>84711.19</v>
      </c>
      <c r="AO96" s="108"/>
      <c r="AP96" s="108"/>
      <c r="AQ96" s="109" t="s">
        <v>77</v>
      </c>
      <c r="AR96" s="110"/>
      <c r="AS96" s="111" t="n">
        <v>0</v>
      </c>
      <c r="AT96" s="112" t="n">
        <f aca="false">ROUND(SUM(AV96:AW96),2)</f>
        <v>14118.53</v>
      </c>
      <c r="AU96" s="113" t="n">
        <f aca="false">'A1.10 - Zlepšenie TOK pod...'!P128</f>
        <v>1372.66751574</v>
      </c>
      <c r="AV96" s="112" t="n">
        <f aca="false">'A1.10 - Zlepšenie TOK pod...'!J33</f>
        <v>0</v>
      </c>
      <c r="AW96" s="112" t="n">
        <f aca="false">'A1.10 - Zlepšenie TOK pod...'!J34</f>
        <v>14118.53</v>
      </c>
      <c r="AX96" s="112" t="n">
        <f aca="false">'A1.10 - Zlepšenie TOK pod...'!J35</f>
        <v>0</v>
      </c>
      <c r="AY96" s="112" t="n">
        <f aca="false">'A1.10 - Zlepšenie TOK pod...'!J36</f>
        <v>0</v>
      </c>
      <c r="AZ96" s="112" t="n">
        <f aca="false">'A1.10 - Zlepšenie TOK pod...'!F33</f>
        <v>0</v>
      </c>
      <c r="BA96" s="112" t="n">
        <f aca="false">'A1.10 - Zlepšenie TOK pod...'!F34</f>
        <v>70592.66</v>
      </c>
      <c r="BB96" s="112" t="n">
        <f aca="false">'A1.10 - Zlepšenie TOK pod...'!F35</f>
        <v>0</v>
      </c>
      <c r="BC96" s="112" t="n">
        <f aca="false">'A1.10 - Zlepšenie TOK pod...'!F36</f>
        <v>0</v>
      </c>
      <c r="BD96" s="114" t="n">
        <f aca="false">'A1.10 - Zlepšenie TOK pod...'!F37</f>
        <v>0</v>
      </c>
      <c r="BT96" s="116" t="s">
        <v>78</v>
      </c>
      <c r="BV96" s="116" t="s">
        <v>72</v>
      </c>
      <c r="BW96" s="116" t="s">
        <v>82</v>
      </c>
      <c r="BX96" s="116" t="s">
        <v>4</v>
      </c>
      <c r="CL96" s="116"/>
      <c r="CM96" s="116" t="s">
        <v>70</v>
      </c>
    </row>
    <row r="97" s="115" customFormat="true" ht="24.75" hidden="false" customHeight="true" outlineLevel="0" collapsed="false">
      <c r="A97" s="103" t="s">
        <v>74</v>
      </c>
      <c r="B97" s="104"/>
      <c r="C97" s="105"/>
      <c r="D97" s="106" t="s">
        <v>83</v>
      </c>
      <c r="E97" s="106"/>
      <c r="F97" s="106"/>
      <c r="G97" s="106"/>
      <c r="H97" s="106"/>
      <c r="I97" s="107"/>
      <c r="J97" s="106" t="s">
        <v>84</v>
      </c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8" t="n">
        <f aca="false">'A1.11 - Zlepšenie TOK ste...'!J30</f>
        <v>11425.27</v>
      </c>
      <c r="AH97" s="108"/>
      <c r="AI97" s="108"/>
      <c r="AJ97" s="108"/>
      <c r="AK97" s="108"/>
      <c r="AL97" s="108"/>
      <c r="AM97" s="108"/>
      <c r="AN97" s="108" t="n">
        <f aca="false">SUM(AG97,AT97)</f>
        <v>13710.32</v>
      </c>
      <c r="AO97" s="108"/>
      <c r="AP97" s="108"/>
      <c r="AQ97" s="109" t="s">
        <v>77</v>
      </c>
      <c r="AR97" s="110"/>
      <c r="AS97" s="111" t="n">
        <v>0</v>
      </c>
      <c r="AT97" s="112" t="n">
        <f aca="false">ROUND(SUM(AV97:AW97),2)</f>
        <v>2285.05</v>
      </c>
      <c r="AU97" s="113" t="n">
        <f aca="false">'A1.11 - Zlepšenie TOK ste...'!P124</f>
        <v>442.96920014</v>
      </c>
      <c r="AV97" s="112" t="n">
        <f aca="false">'A1.11 - Zlepšenie TOK ste...'!J33</f>
        <v>0</v>
      </c>
      <c r="AW97" s="112" t="n">
        <f aca="false">'A1.11 - Zlepšenie TOK ste...'!J34</f>
        <v>2285.05</v>
      </c>
      <c r="AX97" s="112" t="n">
        <f aca="false">'A1.11 - Zlepšenie TOK ste...'!J35</f>
        <v>0</v>
      </c>
      <c r="AY97" s="112" t="n">
        <f aca="false">'A1.11 - Zlepšenie TOK ste...'!J36</f>
        <v>0</v>
      </c>
      <c r="AZ97" s="112" t="n">
        <f aca="false">'A1.11 - Zlepšenie TOK ste...'!F33</f>
        <v>0</v>
      </c>
      <c r="BA97" s="112" t="n">
        <f aca="false">'A1.11 - Zlepšenie TOK ste...'!F34</f>
        <v>11425.27</v>
      </c>
      <c r="BB97" s="112" t="n">
        <f aca="false">'A1.11 - Zlepšenie TOK ste...'!F35</f>
        <v>0</v>
      </c>
      <c r="BC97" s="112" t="n">
        <f aca="false">'A1.11 - Zlepšenie TOK ste...'!F36</f>
        <v>0</v>
      </c>
      <c r="BD97" s="114" t="n">
        <f aca="false">'A1.11 - Zlepšenie TOK ste...'!F37</f>
        <v>0</v>
      </c>
      <c r="BT97" s="116" t="s">
        <v>78</v>
      </c>
      <c r="BV97" s="116" t="s">
        <v>72</v>
      </c>
      <c r="BW97" s="116" t="s">
        <v>85</v>
      </c>
      <c r="BX97" s="116" t="s">
        <v>4</v>
      </c>
      <c r="CL97" s="116"/>
      <c r="CM97" s="116" t="s">
        <v>70</v>
      </c>
    </row>
    <row r="98" s="115" customFormat="true" ht="16.5" hidden="false" customHeight="true" outlineLevel="0" collapsed="false">
      <c r="A98" s="103" t="s">
        <v>74</v>
      </c>
      <c r="B98" s="104"/>
      <c r="C98" s="105"/>
      <c r="D98" s="106" t="s">
        <v>86</v>
      </c>
      <c r="E98" s="106"/>
      <c r="F98" s="106"/>
      <c r="G98" s="106"/>
      <c r="H98" s="106"/>
      <c r="I98" s="107"/>
      <c r="J98" s="106" t="s">
        <v>87</v>
      </c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8" t="n">
        <f aca="false">'A1.12 - Výmena otvorových...'!J30</f>
        <v>37731.47</v>
      </c>
      <c r="AH98" s="108"/>
      <c r="AI98" s="108"/>
      <c r="AJ98" s="108"/>
      <c r="AK98" s="108"/>
      <c r="AL98" s="108"/>
      <c r="AM98" s="108"/>
      <c r="AN98" s="108" t="n">
        <f aca="false">SUM(AG98,AT98)</f>
        <v>45277.76</v>
      </c>
      <c r="AO98" s="108"/>
      <c r="AP98" s="108"/>
      <c r="AQ98" s="109" t="s">
        <v>77</v>
      </c>
      <c r="AR98" s="110"/>
      <c r="AS98" s="111" t="n">
        <v>0</v>
      </c>
      <c r="AT98" s="112" t="n">
        <f aca="false">ROUND(SUM(AV98:AW98),2)</f>
        <v>7546.29</v>
      </c>
      <c r="AU98" s="113" t="n">
        <f aca="false">'A1.12 - Výmena otvorových...'!P124</f>
        <v>397.02444309</v>
      </c>
      <c r="AV98" s="112" t="n">
        <f aca="false">'A1.12 - Výmena otvorových...'!J33</f>
        <v>0</v>
      </c>
      <c r="AW98" s="112" t="n">
        <f aca="false">'A1.12 - Výmena otvorových...'!J34</f>
        <v>7546.29</v>
      </c>
      <c r="AX98" s="112" t="n">
        <f aca="false">'A1.12 - Výmena otvorových...'!J35</f>
        <v>0</v>
      </c>
      <c r="AY98" s="112" t="n">
        <f aca="false">'A1.12 - Výmena otvorových...'!J36</f>
        <v>0</v>
      </c>
      <c r="AZ98" s="112" t="n">
        <f aca="false">'A1.12 - Výmena otvorových...'!F33</f>
        <v>0</v>
      </c>
      <c r="BA98" s="112" t="n">
        <f aca="false">'A1.12 - Výmena otvorových...'!F34</f>
        <v>37731.47</v>
      </c>
      <c r="BB98" s="112" t="n">
        <f aca="false">'A1.12 - Výmena otvorových...'!F35</f>
        <v>0</v>
      </c>
      <c r="BC98" s="112" t="n">
        <f aca="false">'A1.12 - Výmena otvorových...'!F36</f>
        <v>0</v>
      </c>
      <c r="BD98" s="114" t="n">
        <f aca="false">'A1.12 - Výmena otvorových...'!F37</f>
        <v>0</v>
      </c>
      <c r="BT98" s="116" t="s">
        <v>78</v>
      </c>
      <c r="BV98" s="116" t="s">
        <v>72</v>
      </c>
      <c r="BW98" s="116" t="s">
        <v>88</v>
      </c>
      <c r="BX98" s="116" t="s">
        <v>4</v>
      </c>
      <c r="CL98" s="116"/>
      <c r="CM98" s="116" t="s">
        <v>70</v>
      </c>
    </row>
    <row r="99" s="115" customFormat="true" ht="16.5" hidden="false" customHeight="true" outlineLevel="0" collapsed="false">
      <c r="A99" s="103" t="s">
        <v>74</v>
      </c>
      <c r="B99" s="104"/>
      <c r="C99" s="105"/>
      <c r="D99" s="106" t="s">
        <v>89</v>
      </c>
      <c r="E99" s="106"/>
      <c r="F99" s="106"/>
      <c r="G99" s="106"/>
      <c r="H99" s="106"/>
      <c r="I99" s="107"/>
      <c r="J99" s="106" t="s">
        <v>90</v>
      </c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8" t="n">
        <f aca="false">'A1.6 - Zlepšenie TOK šikm...'!J30</f>
        <v>23032.15</v>
      </c>
      <c r="AH99" s="108"/>
      <c r="AI99" s="108"/>
      <c r="AJ99" s="108"/>
      <c r="AK99" s="108"/>
      <c r="AL99" s="108"/>
      <c r="AM99" s="108"/>
      <c r="AN99" s="108" t="n">
        <f aca="false">SUM(AG99,AT99)</f>
        <v>27638.58</v>
      </c>
      <c r="AO99" s="108"/>
      <c r="AP99" s="108"/>
      <c r="AQ99" s="109" t="s">
        <v>77</v>
      </c>
      <c r="AR99" s="110"/>
      <c r="AS99" s="111" t="n">
        <v>0</v>
      </c>
      <c r="AT99" s="112" t="n">
        <f aca="false">ROUND(SUM(AV99:AW99),2)</f>
        <v>4606.43</v>
      </c>
      <c r="AU99" s="113" t="n">
        <f aca="false">'A1.6 - Zlepšenie TOK šikm...'!P127</f>
        <v>512.277374462</v>
      </c>
      <c r="AV99" s="112" t="n">
        <f aca="false">'A1.6 - Zlepšenie TOK šikm...'!J33</f>
        <v>0</v>
      </c>
      <c r="AW99" s="112" t="n">
        <f aca="false">'A1.6 - Zlepšenie TOK šikm...'!J34</f>
        <v>4606.43</v>
      </c>
      <c r="AX99" s="112" t="n">
        <f aca="false">'A1.6 - Zlepšenie TOK šikm...'!J35</f>
        <v>0</v>
      </c>
      <c r="AY99" s="112" t="n">
        <f aca="false">'A1.6 - Zlepšenie TOK šikm...'!J36</f>
        <v>0</v>
      </c>
      <c r="AZ99" s="112" t="n">
        <f aca="false">'A1.6 - Zlepšenie TOK šikm...'!F33</f>
        <v>0</v>
      </c>
      <c r="BA99" s="112" t="n">
        <f aca="false">'A1.6 - Zlepšenie TOK šikm...'!F34</f>
        <v>23032.15</v>
      </c>
      <c r="BB99" s="112" t="n">
        <f aca="false">'A1.6 - Zlepšenie TOK šikm...'!F35</f>
        <v>0</v>
      </c>
      <c r="BC99" s="112" t="n">
        <f aca="false">'A1.6 - Zlepšenie TOK šikm...'!F36</f>
        <v>0</v>
      </c>
      <c r="BD99" s="114" t="n">
        <f aca="false">'A1.6 - Zlepšenie TOK šikm...'!F37</f>
        <v>0</v>
      </c>
      <c r="BT99" s="116" t="s">
        <v>78</v>
      </c>
      <c r="BV99" s="116" t="s">
        <v>72</v>
      </c>
      <c r="BW99" s="116" t="s">
        <v>91</v>
      </c>
      <c r="BX99" s="116" t="s">
        <v>4</v>
      </c>
      <c r="CL99" s="116"/>
      <c r="CM99" s="116" t="s">
        <v>70</v>
      </c>
    </row>
    <row r="100" s="115" customFormat="true" ht="24.75" hidden="false" customHeight="true" outlineLevel="0" collapsed="false">
      <c r="A100" s="103" t="s">
        <v>74</v>
      </c>
      <c r="B100" s="104"/>
      <c r="C100" s="105"/>
      <c r="D100" s="106" t="s">
        <v>92</v>
      </c>
      <c r="E100" s="106"/>
      <c r="F100" s="106"/>
      <c r="G100" s="106"/>
      <c r="H100" s="106"/>
      <c r="I100" s="107"/>
      <c r="J100" s="106" t="s">
        <v>93</v>
      </c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8" t="n">
        <f aca="false">'A1.8 - Zlepšenie TOK stro...'!J30</f>
        <v>37981.76</v>
      </c>
      <c r="AH100" s="108"/>
      <c r="AI100" s="108"/>
      <c r="AJ100" s="108"/>
      <c r="AK100" s="108"/>
      <c r="AL100" s="108"/>
      <c r="AM100" s="108"/>
      <c r="AN100" s="108" t="n">
        <f aca="false">SUM(AG100,AT100)</f>
        <v>45578.11</v>
      </c>
      <c r="AO100" s="108"/>
      <c r="AP100" s="108"/>
      <c r="AQ100" s="109" t="s">
        <v>77</v>
      </c>
      <c r="AR100" s="110"/>
      <c r="AS100" s="111" t="n">
        <v>0</v>
      </c>
      <c r="AT100" s="112" t="n">
        <f aca="false">ROUND(SUM(AV100:AW100),2)</f>
        <v>7596.35</v>
      </c>
      <c r="AU100" s="113" t="n">
        <f aca="false">'A1.8 - Zlepšenie TOK stro...'!P126</f>
        <v>944.2510006</v>
      </c>
      <c r="AV100" s="112" t="n">
        <f aca="false">'A1.8 - Zlepšenie TOK stro...'!J33</f>
        <v>0</v>
      </c>
      <c r="AW100" s="112" t="n">
        <f aca="false">'A1.8 - Zlepšenie TOK stro...'!J34</f>
        <v>7596.35</v>
      </c>
      <c r="AX100" s="112" t="n">
        <f aca="false">'A1.8 - Zlepšenie TOK stro...'!J35</f>
        <v>0</v>
      </c>
      <c r="AY100" s="112" t="n">
        <f aca="false">'A1.8 - Zlepšenie TOK stro...'!J36</f>
        <v>0</v>
      </c>
      <c r="AZ100" s="112" t="n">
        <f aca="false">'A1.8 - Zlepšenie TOK stro...'!F33</f>
        <v>0</v>
      </c>
      <c r="BA100" s="112" t="n">
        <f aca="false">'A1.8 - Zlepšenie TOK stro...'!F34</f>
        <v>37981.76</v>
      </c>
      <c r="BB100" s="112" t="n">
        <f aca="false">'A1.8 - Zlepšenie TOK stro...'!F35</f>
        <v>0</v>
      </c>
      <c r="BC100" s="112" t="n">
        <f aca="false">'A1.8 - Zlepšenie TOK stro...'!F36</f>
        <v>0</v>
      </c>
      <c r="BD100" s="114" t="n">
        <f aca="false">'A1.8 - Zlepšenie TOK stro...'!F37</f>
        <v>0</v>
      </c>
      <c r="BT100" s="116" t="s">
        <v>78</v>
      </c>
      <c r="BV100" s="116" t="s">
        <v>72</v>
      </c>
      <c r="BW100" s="116" t="s">
        <v>94</v>
      </c>
      <c r="BX100" s="116" t="s">
        <v>4</v>
      </c>
      <c r="CL100" s="116"/>
      <c r="CM100" s="116" t="s">
        <v>70</v>
      </c>
    </row>
    <row r="101" s="115" customFormat="true" ht="16.5" hidden="false" customHeight="true" outlineLevel="0" collapsed="false">
      <c r="A101" s="103" t="s">
        <v>74</v>
      </c>
      <c r="B101" s="104"/>
      <c r="C101" s="105"/>
      <c r="D101" s="106" t="s">
        <v>95</v>
      </c>
      <c r="E101" s="106"/>
      <c r="F101" s="106"/>
      <c r="G101" s="106"/>
      <c r="H101" s="106"/>
      <c r="I101" s="107"/>
      <c r="J101" s="106" t="s">
        <v>96</v>
      </c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8" t="n">
        <f aca="false">'A2.1 - Systém tieniacej t...'!J30</f>
        <v>8850.59</v>
      </c>
      <c r="AH101" s="108"/>
      <c r="AI101" s="108"/>
      <c r="AJ101" s="108"/>
      <c r="AK101" s="108"/>
      <c r="AL101" s="108"/>
      <c r="AM101" s="108"/>
      <c r="AN101" s="108" t="n">
        <f aca="false">SUM(AG101,AT101)</f>
        <v>10620.71</v>
      </c>
      <c r="AO101" s="108"/>
      <c r="AP101" s="108"/>
      <c r="AQ101" s="109" t="s">
        <v>77</v>
      </c>
      <c r="AR101" s="110"/>
      <c r="AS101" s="111" t="n">
        <v>0</v>
      </c>
      <c r="AT101" s="112" t="n">
        <f aca="false">ROUND(SUM(AV101:AW101),2)</f>
        <v>1770.12</v>
      </c>
      <c r="AU101" s="113" t="n">
        <f aca="false">'A2.1 - Systém tieniacej t...'!P118</f>
        <v>62.651</v>
      </c>
      <c r="AV101" s="112" t="n">
        <f aca="false">'A2.1 - Systém tieniacej t...'!J33</f>
        <v>0</v>
      </c>
      <c r="AW101" s="112" t="n">
        <f aca="false">'A2.1 - Systém tieniacej t...'!J34</f>
        <v>1770.12</v>
      </c>
      <c r="AX101" s="112" t="n">
        <f aca="false">'A2.1 - Systém tieniacej t...'!J35</f>
        <v>0</v>
      </c>
      <c r="AY101" s="112" t="n">
        <f aca="false">'A2.1 - Systém tieniacej t...'!J36</f>
        <v>0</v>
      </c>
      <c r="AZ101" s="112" t="n">
        <f aca="false">'A2.1 - Systém tieniacej t...'!F33</f>
        <v>0</v>
      </c>
      <c r="BA101" s="112" t="n">
        <f aca="false">'A2.1 - Systém tieniacej t...'!F34</f>
        <v>8850.59</v>
      </c>
      <c r="BB101" s="112" t="n">
        <f aca="false">'A2.1 - Systém tieniacej t...'!F35</f>
        <v>0</v>
      </c>
      <c r="BC101" s="112" t="n">
        <f aca="false">'A2.1 - Systém tieniacej t...'!F36</f>
        <v>0</v>
      </c>
      <c r="BD101" s="114" t="n">
        <f aca="false">'A2.1 - Systém tieniacej t...'!F37</f>
        <v>0</v>
      </c>
      <c r="BT101" s="116" t="s">
        <v>78</v>
      </c>
      <c r="BV101" s="116" t="s">
        <v>72</v>
      </c>
      <c r="BW101" s="116" t="s">
        <v>97</v>
      </c>
      <c r="BX101" s="116" t="s">
        <v>4</v>
      </c>
      <c r="CL101" s="116"/>
      <c r="CM101" s="116" t="s">
        <v>70</v>
      </c>
    </row>
    <row r="102" s="115" customFormat="true" ht="16.5" hidden="false" customHeight="true" outlineLevel="0" collapsed="false">
      <c r="A102" s="103" t="s">
        <v>74</v>
      </c>
      <c r="B102" s="104"/>
      <c r="C102" s="105"/>
      <c r="D102" s="106" t="s">
        <v>98</v>
      </c>
      <c r="E102" s="106"/>
      <c r="F102" s="106"/>
      <c r="G102" s="106"/>
      <c r="H102" s="106"/>
      <c r="I102" s="107"/>
      <c r="J102" s="106" t="s">
        <v>99</v>
      </c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8" t="n">
        <f aca="false">'B 1.5 - Výmena vykurovaci...'!J30</f>
        <v>29207.87</v>
      </c>
      <c r="AH102" s="108"/>
      <c r="AI102" s="108"/>
      <c r="AJ102" s="108"/>
      <c r="AK102" s="108"/>
      <c r="AL102" s="108"/>
      <c r="AM102" s="108"/>
      <c r="AN102" s="108" t="n">
        <f aca="false">SUM(AG102,AT102)</f>
        <v>35049.44</v>
      </c>
      <c r="AO102" s="108"/>
      <c r="AP102" s="108"/>
      <c r="AQ102" s="109" t="s">
        <v>77</v>
      </c>
      <c r="AR102" s="110"/>
      <c r="AS102" s="111" t="n">
        <v>0</v>
      </c>
      <c r="AT102" s="112" t="n">
        <f aca="false">ROUND(SUM(AV102:AW102),2)</f>
        <v>5841.57</v>
      </c>
      <c r="AU102" s="113" t="n">
        <f aca="false">'B 1.5 - Výmena vykurovaci...'!P125</f>
        <v>297.580669</v>
      </c>
      <c r="AV102" s="112" t="n">
        <f aca="false">'B 1.5 - Výmena vykurovaci...'!J33</f>
        <v>0</v>
      </c>
      <c r="AW102" s="112" t="n">
        <f aca="false">'B 1.5 - Výmena vykurovaci...'!J34</f>
        <v>5841.57</v>
      </c>
      <c r="AX102" s="112" t="n">
        <f aca="false">'B 1.5 - Výmena vykurovaci...'!J35</f>
        <v>0</v>
      </c>
      <c r="AY102" s="112" t="n">
        <f aca="false">'B 1.5 - Výmena vykurovaci...'!J36</f>
        <v>0</v>
      </c>
      <c r="AZ102" s="112" t="n">
        <f aca="false">'B 1.5 - Výmena vykurovaci...'!F33</f>
        <v>0</v>
      </c>
      <c r="BA102" s="112" t="n">
        <f aca="false">'B 1.5 - Výmena vykurovaci...'!F34</f>
        <v>29207.87</v>
      </c>
      <c r="BB102" s="112" t="n">
        <f aca="false">'B 1.5 - Výmena vykurovaci...'!F35</f>
        <v>0</v>
      </c>
      <c r="BC102" s="112" t="n">
        <f aca="false">'B 1.5 - Výmena vykurovaci...'!F36</f>
        <v>0</v>
      </c>
      <c r="BD102" s="114" t="n">
        <f aca="false">'B 1.5 - Výmena vykurovaci...'!F37</f>
        <v>0</v>
      </c>
      <c r="BT102" s="116" t="s">
        <v>78</v>
      </c>
      <c r="BV102" s="116" t="s">
        <v>72</v>
      </c>
      <c r="BW102" s="116" t="s">
        <v>100</v>
      </c>
      <c r="BX102" s="116" t="s">
        <v>4</v>
      </c>
      <c r="CL102" s="116"/>
      <c r="CM102" s="116" t="s">
        <v>70</v>
      </c>
    </row>
    <row r="103" s="115" customFormat="true" ht="24.75" hidden="false" customHeight="true" outlineLevel="0" collapsed="false">
      <c r="A103" s="103" t="s">
        <v>74</v>
      </c>
      <c r="B103" s="104"/>
      <c r="C103" s="105"/>
      <c r="D103" s="106" t="s">
        <v>101</v>
      </c>
      <c r="E103" s="106"/>
      <c r="F103" s="106"/>
      <c r="G103" s="106"/>
      <c r="H103" s="106"/>
      <c r="I103" s="107"/>
      <c r="J103" s="106" t="s">
        <v>102</v>
      </c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8" t="n">
        <f aca="false">'B 3.1 - Systém núteného v...'!J30</f>
        <v>30676.67</v>
      </c>
      <c r="AH103" s="108"/>
      <c r="AI103" s="108"/>
      <c r="AJ103" s="108"/>
      <c r="AK103" s="108"/>
      <c r="AL103" s="108"/>
      <c r="AM103" s="108"/>
      <c r="AN103" s="108" t="n">
        <f aca="false">SUM(AG103,AT103)</f>
        <v>36812</v>
      </c>
      <c r="AO103" s="108"/>
      <c r="AP103" s="108"/>
      <c r="AQ103" s="109" t="s">
        <v>77</v>
      </c>
      <c r="AR103" s="110"/>
      <c r="AS103" s="111" t="n">
        <v>0</v>
      </c>
      <c r="AT103" s="112" t="n">
        <f aca="false">ROUND(SUM(AV103:AW103),2)</f>
        <v>6135.33</v>
      </c>
      <c r="AU103" s="113" t="n">
        <f aca="false">'B 3.1 - Systém núteného v...'!P122</f>
        <v>120.562708</v>
      </c>
      <c r="AV103" s="112" t="n">
        <f aca="false">'B 3.1 - Systém núteného v...'!J33</f>
        <v>0</v>
      </c>
      <c r="AW103" s="112" t="n">
        <f aca="false">'B 3.1 - Systém núteného v...'!J34</f>
        <v>6135.33</v>
      </c>
      <c r="AX103" s="112" t="n">
        <f aca="false">'B 3.1 - Systém núteného v...'!J35</f>
        <v>0</v>
      </c>
      <c r="AY103" s="112" t="n">
        <f aca="false">'B 3.1 - Systém núteného v...'!J36</f>
        <v>0</v>
      </c>
      <c r="AZ103" s="112" t="n">
        <f aca="false">'B 3.1 - Systém núteného v...'!F33</f>
        <v>0</v>
      </c>
      <c r="BA103" s="112" t="n">
        <f aca="false">'B 3.1 - Systém núteného v...'!F34</f>
        <v>30676.67</v>
      </c>
      <c r="BB103" s="112" t="n">
        <f aca="false">'B 3.1 - Systém núteného v...'!F35</f>
        <v>0</v>
      </c>
      <c r="BC103" s="112" t="n">
        <f aca="false">'B 3.1 - Systém núteného v...'!F36</f>
        <v>0</v>
      </c>
      <c r="BD103" s="114" t="n">
        <f aca="false">'B 3.1 - Systém núteného v...'!F37</f>
        <v>0</v>
      </c>
      <c r="BT103" s="116" t="s">
        <v>78</v>
      </c>
      <c r="BV103" s="116" t="s">
        <v>72</v>
      </c>
      <c r="BW103" s="116" t="s">
        <v>103</v>
      </c>
      <c r="BX103" s="116" t="s">
        <v>4</v>
      </c>
      <c r="CL103" s="116"/>
      <c r="CM103" s="116" t="s">
        <v>70</v>
      </c>
    </row>
    <row r="104" s="115" customFormat="true" ht="16.5" hidden="false" customHeight="true" outlineLevel="0" collapsed="false">
      <c r="A104" s="103" t="s">
        <v>74</v>
      </c>
      <c r="B104" s="104"/>
      <c r="C104" s="105"/>
      <c r="D104" s="106" t="s">
        <v>104</v>
      </c>
      <c r="E104" s="106"/>
      <c r="F104" s="106"/>
      <c r="G104" s="106"/>
      <c r="H104" s="106"/>
      <c r="I104" s="107"/>
      <c r="J104" s="106" t="s">
        <v>105</v>
      </c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8" t="n">
        <f aca="false">'B 3.3 - Výmena systému ch...'!J30</f>
        <v>11439.01</v>
      </c>
      <c r="AH104" s="108"/>
      <c r="AI104" s="108"/>
      <c r="AJ104" s="108"/>
      <c r="AK104" s="108"/>
      <c r="AL104" s="108"/>
      <c r="AM104" s="108"/>
      <c r="AN104" s="108" t="n">
        <f aca="false">SUM(AG104,AT104)</f>
        <v>13726.81</v>
      </c>
      <c r="AO104" s="108"/>
      <c r="AP104" s="108"/>
      <c r="AQ104" s="109" t="s">
        <v>77</v>
      </c>
      <c r="AR104" s="110"/>
      <c r="AS104" s="111" t="n">
        <v>0</v>
      </c>
      <c r="AT104" s="112" t="n">
        <f aca="false">ROUND(SUM(AV104:AW104),2)</f>
        <v>2287.8</v>
      </c>
      <c r="AU104" s="113" t="n">
        <f aca="false">'B 3.3 - Výmena systému ch...'!P121</f>
        <v>80.437165</v>
      </c>
      <c r="AV104" s="112" t="n">
        <f aca="false">'B 3.3 - Výmena systému ch...'!J33</f>
        <v>0</v>
      </c>
      <c r="AW104" s="112" t="n">
        <f aca="false">'B 3.3 - Výmena systému ch...'!J34</f>
        <v>2287.8</v>
      </c>
      <c r="AX104" s="112" t="n">
        <f aca="false">'B 3.3 - Výmena systému ch...'!J35</f>
        <v>0</v>
      </c>
      <c r="AY104" s="112" t="n">
        <f aca="false">'B 3.3 - Výmena systému ch...'!J36</f>
        <v>0</v>
      </c>
      <c r="AZ104" s="112" t="n">
        <f aca="false">'B 3.3 - Výmena systému ch...'!F33</f>
        <v>0</v>
      </c>
      <c r="BA104" s="112" t="n">
        <f aca="false">'B 3.3 - Výmena systému ch...'!F34</f>
        <v>11439.01</v>
      </c>
      <c r="BB104" s="112" t="n">
        <f aca="false">'B 3.3 - Výmena systému ch...'!F35</f>
        <v>0</v>
      </c>
      <c r="BC104" s="112" t="n">
        <f aca="false">'B 3.3 - Výmena systému ch...'!F36</f>
        <v>0</v>
      </c>
      <c r="BD104" s="114" t="n">
        <f aca="false">'B 3.3 - Výmena systému ch...'!F37</f>
        <v>0</v>
      </c>
      <c r="BT104" s="116" t="s">
        <v>78</v>
      </c>
      <c r="BV104" s="116" t="s">
        <v>72</v>
      </c>
      <c r="BW104" s="116" t="s">
        <v>106</v>
      </c>
      <c r="BX104" s="116" t="s">
        <v>4</v>
      </c>
      <c r="CL104" s="116"/>
      <c r="CM104" s="116" t="s">
        <v>70</v>
      </c>
    </row>
    <row r="105" s="115" customFormat="true" ht="16.5" hidden="false" customHeight="true" outlineLevel="0" collapsed="false">
      <c r="A105" s="103" t="s">
        <v>74</v>
      </c>
      <c r="B105" s="104"/>
      <c r="C105" s="105"/>
      <c r="D105" s="106" t="s">
        <v>107</v>
      </c>
      <c r="E105" s="106"/>
      <c r="F105" s="106"/>
      <c r="G105" s="106"/>
      <c r="H105" s="106"/>
      <c r="I105" s="107"/>
      <c r="J105" s="106" t="s">
        <v>108</v>
      </c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8" t="n">
        <f aca="false">'B4.1 - Systém umelého osv...'!J30</f>
        <v>45961.78</v>
      </c>
      <c r="AH105" s="108"/>
      <c r="AI105" s="108"/>
      <c r="AJ105" s="108"/>
      <c r="AK105" s="108"/>
      <c r="AL105" s="108"/>
      <c r="AM105" s="108"/>
      <c r="AN105" s="108" t="n">
        <f aca="false">SUM(AG105,AT105)</f>
        <v>55154.14</v>
      </c>
      <c r="AO105" s="108"/>
      <c r="AP105" s="108"/>
      <c r="AQ105" s="109" t="s">
        <v>77</v>
      </c>
      <c r="AR105" s="110"/>
      <c r="AS105" s="111" t="n">
        <v>0</v>
      </c>
      <c r="AT105" s="112" t="n">
        <f aca="false">ROUND(SUM(AV105:AW105),2)</f>
        <v>9192.36</v>
      </c>
      <c r="AU105" s="113" t="n">
        <f aca="false">'B4.1 - Systém umelého osv...'!P119</f>
        <v>0</v>
      </c>
      <c r="AV105" s="112" t="n">
        <f aca="false">'B4.1 - Systém umelého osv...'!J33</f>
        <v>0</v>
      </c>
      <c r="AW105" s="112" t="n">
        <f aca="false">'B4.1 - Systém umelého osv...'!J34</f>
        <v>9192.36</v>
      </c>
      <c r="AX105" s="112" t="n">
        <f aca="false">'B4.1 - Systém umelého osv...'!J35</f>
        <v>0</v>
      </c>
      <c r="AY105" s="112" t="n">
        <f aca="false">'B4.1 - Systém umelého osv...'!J36</f>
        <v>0</v>
      </c>
      <c r="AZ105" s="112" t="n">
        <f aca="false">'B4.1 - Systém umelého osv...'!F33</f>
        <v>0</v>
      </c>
      <c r="BA105" s="112" t="n">
        <f aca="false">'B4.1 - Systém umelého osv...'!F34</f>
        <v>45961.78</v>
      </c>
      <c r="BB105" s="112" t="n">
        <f aca="false">'B4.1 - Systém umelého osv...'!F35</f>
        <v>0</v>
      </c>
      <c r="BC105" s="112" t="n">
        <f aca="false">'B4.1 - Systém umelého osv...'!F36</f>
        <v>0</v>
      </c>
      <c r="BD105" s="114" t="n">
        <f aca="false">'B4.1 - Systém umelého osv...'!F37</f>
        <v>0</v>
      </c>
      <c r="BT105" s="116" t="s">
        <v>78</v>
      </c>
      <c r="BV105" s="116" t="s">
        <v>72</v>
      </c>
      <c r="BW105" s="116" t="s">
        <v>109</v>
      </c>
      <c r="BX105" s="116" t="s">
        <v>4</v>
      </c>
      <c r="CL105" s="116"/>
      <c r="CM105" s="116" t="s">
        <v>70</v>
      </c>
    </row>
    <row r="106" s="115" customFormat="true" ht="24.75" hidden="false" customHeight="true" outlineLevel="0" collapsed="false">
      <c r="A106" s="103" t="s">
        <v>74</v>
      </c>
      <c r="B106" s="104"/>
      <c r="C106" s="105"/>
      <c r="D106" s="106" t="s">
        <v>110</v>
      </c>
      <c r="E106" s="106"/>
      <c r="F106" s="106"/>
      <c r="G106" s="106"/>
      <c r="H106" s="106"/>
      <c r="I106" s="107"/>
      <c r="J106" s="106" t="s">
        <v>111</v>
      </c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8" t="n">
        <f aca="false">'C 1.6.4 - Vnútorné rozvod...'!J30</f>
        <v>1638.5</v>
      </c>
      <c r="AH106" s="108"/>
      <c r="AI106" s="108"/>
      <c r="AJ106" s="108"/>
      <c r="AK106" s="108"/>
      <c r="AL106" s="108"/>
      <c r="AM106" s="108"/>
      <c r="AN106" s="108" t="n">
        <f aca="false">SUM(AG106,AT106)</f>
        <v>1966.2</v>
      </c>
      <c r="AO106" s="108"/>
      <c r="AP106" s="108"/>
      <c r="AQ106" s="109" t="s">
        <v>77</v>
      </c>
      <c r="AR106" s="110"/>
      <c r="AS106" s="111" t="n">
        <v>0</v>
      </c>
      <c r="AT106" s="112" t="n">
        <f aca="false">ROUND(SUM(AV106:AW106),2)</f>
        <v>327.7</v>
      </c>
      <c r="AU106" s="113" t="n">
        <f aca="false">'C 1.6.4 - Vnútorné rozvod...'!P123</f>
        <v>36.48651</v>
      </c>
      <c r="AV106" s="112" t="n">
        <f aca="false">'C 1.6.4 - Vnútorné rozvod...'!J33</f>
        <v>0</v>
      </c>
      <c r="AW106" s="112" t="n">
        <f aca="false">'C 1.6.4 - Vnútorné rozvod...'!J34</f>
        <v>327.7</v>
      </c>
      <c r="AX106" s="112" t="n">
        <f aca="false">'C 1.6.4 - Vnútorné rozvod...'!J35</f>
        <v>0</v>
      </c>
      <c r="AY106" s="112" t="n">
        <f aca="false">'C 1.6.4 - Vnútorné rozvod...'!J36</f>
        <v>0</v>
      </c>
      <c r="AZ106" s="112" t="n">
        <f aca="false">'C 1.6.4 - Vnútorné rozvod...'!F33</f>
        <v>0</v>
      </c>
      <c r="BA106" s="112" t="n">
        <f aca="false">'C 1.6.4 - Vnútorné rozvod...'!F34</f>
        <v>1638.5</v>
      </c>
      <c r="BB106" s="112" t="n">
        <f aca="false">'C 1.6.4 - Vnútorné rozvod...'!F35</f>
        <v>0</v>
      </c>
      <c r="BC106" s="112" t="n">
        <f aca="false">'C 1.6.4 - Vnútorné rozvod...'!F36</f>
        <v>0</v>
      </c>
      <c r="BD106" s="114" t="n">
        <f aca="false">'C 1.6.4 - Vnútorné rozvod...'!F37</f>
        <v>0</v>
      </c>
      <c r="BT106" s="116" t="s">
        <v>78</v>
      </c>
      <c r="BV106" s="116" t="s">
        <v>72</v>
      </c>
      <c r="BW106" s="116" t="s">
        <v>112</v>
      </c>
      <c r="BX106" s="116" t="s">
        <v>4</v>
      </c>
      <c r="CL106" s="116"/>
      <c r="CM106" s="116" t="s">
        <v>70</v>
      </c>
    </row>
    <row r="107" s="115" customFormat="true" ht="24.75" hidden="false" customHeight="true" outlineLevel="0" collapsed="false">
      <c r="A107" s="103" t="s">
        <v>74</v>
      </c>
      <c r="B107" s="104"/>
      <c r="C107" s="105"/>
      <c r="D107" s="106" t="s">
        <v>113</v>
      </c>
      <c r="E107" s="106"/>
      <c r="F107" s="106"/>
      <c r="G107" s="106"/>
      <c r="H107" s="106"/>
      <c r="I107" s="107"/>
      <c r="J107" s="106" t="s">
        <v>114</v>
      </c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8" t="n">
        <f aca="false">'C 2.5.4 - Prípojky inžini...'!J30</f>
        <v>4322.75</v>
      </c>
      <c r="AH107" s="108"/>
      <c r="AI107" s="108"/>
      <c r="AJ107" s="108"/>
      <c r="AK107" s="108"/>
      <c r="AL107" s="108"/>
      <c r="AM107" s="108"/>
      <c r="AN107" s="108" t="n">
        <f aca="false">SUM(AG107,AT107)</f>
        <v>5187.3</v>
      </c>
      <c r="AO107" s="108"/>
      <c r="AP107" s="108"/>
      <c r="AQ107" s="109" t="s">
        <v>77</v>
      </c>
      <c r="AR107" s="110"/>
      <c r="AS107" s="111" t="n">
        <v>0</v>
      </c>
      <c r="AT107" s="112" t="n">
        <f aca="false">ROUND(SUM(AV107:AW107),2)</f>
        <v>864.55</v>
      </c>
      <c r="AU107" s="113" t="n">
        <f aca="false">'C 2.5.4 - Prípojky inžini...'!P123</f>
        <v>193.206</v>
      </c>
      <c r="AV107" s="112" t="n">
        <f aca="false">'C 2.5.4 - Prípojky inžini...'!J33</f>
        <v>0</v>
      </c>
      <c r="AW107" s="112" t="n">
        <f aca="false">'C 2.5.4 - Prípojky inžini...'!J34</f>
        <v>864.55</v>
      </c>
      <c r="AX107" s="112" t="n">
        <f aca="false">'C 2.5.4 - Prípojky inžini...'!J35</f>
        <v>0</v>
      </c>
      <c r="AY107" s="112" t="n">
        <f aca="false">'C 2.5.4 - Prípojky inžini...'!J36</f>
        <v>0</v>
      </c>
      <c r="AZ107" s="112" t="n">
        <f aca="false">'C 2.5.4 - Prípojky inžini...'!F33</f>
        <v>0</v>
      </c>
      <c r="BA107" s="112" t="n">
        <f aca="false">'C 2.5.4 - Prípojky inžini...'!F34</f>
        <v>4322.75</v>
      </c>
      <c r="BB107" s="112" t="n">
        <f aca="false">'C 2.5.4 - Prípojky inžini...'!F35</f>
        <v>0</v>
      </c>
      <c r="BC107" s="112" t="n">
        <f aca="false">'C 2.5.4 - Prípojky inžini...'!F36</f>
        <v>0</v>
      </c>
      <c r="BD107" s="114" t="n">
        <f aca="false">'C 2.5.4 - Prípojky inžini...'!F37</f>
        <v>0</v>
      </c>
      <c r="BT107" s="116" t="s">
        <v>78</v>
      </c>
      <c r="BV107" s="116" t="s">
        <v>72</v>
      </c>
      <c r="BW107" s="116" t="s">
        <v>115</v>
      </c>
      <c r="BX107" s="116" t="s">
        <v>4</v>
      </c>
      <c r="CL107" s="116" t="s">
        <v>25</v>
      </c>
      <c r="CM107" s="116" t="s">
        <v>70</v>
      </c>
    </row>
    <row r="108" s="115" customFormat="true" ht="16.5" hidden="false" customHeight="true" outlineLevel="0" collapsed="false">
      <c r="A108" s="103" t="s">
        <v>74</v>
      </c>
      <c r="B108" s="104"/>
      <c r="C108" s="105"/>
      <c r="D108" s="106" t="s">
        <v>116</v>
      </c>
      <c r="E108" s="106"/>
      <c r="F108" s="106"/>
      <c r="G108" s="106"/>
      <c r="H108" s="106"/>
      <c r="I108" s="107"/>
      <c r="J108" s="106" t="s">
        <v>117</v>
      </c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8" t="n">
        <f aca="false">'C1.2.5 - Výmena krytiny'!J30</f>
        <v>34688.99</v>
      </c>
      <c r="AH108" s="108"/>
      <c r="AI108" s="108"/>
      <c r="AJ108" s="108"/>
      <c r="AK108" s="108"/>
      <c r="AL108" s="108"/>
      <c r="AM108" s="108"/>
      <c r="AN108" s="108" t="n">
        <f aca="false">SUM(AG108,AT108)</f>
        <v>41626.79</v>
      </c>
      <c r="AO108" s="108"/>
      <c r="AP108" s="108"/>
      <c r="AQ108" s="109" t="s">
        <v>77</v>
      </c>
      <c r="AR108" s="110"/>
      <c r="AS108" s="111" t="n">
        <v>0</v>
      </c>
      <c r="AT108" s="112" t="n">
        <f aca="false">ROUND(SUM(AV108:AW108),2)</f>
        <v>6937.8</v>
      </c>
      <c r="AU108" s="113" t="n">
        <f aca="false">'C1.2.5 - Výmena krytiny'!P123</f>
        <v>1007.66187278</v>
      </c>
      <c r="AV108" s="112" t="n">
        <f aca="false">'C1.2.5 - Výmena krytiny'!J33</f>
        <v>0</v>
      </c>
      <c r="AW108" s="112" t="n">
        <f aca="false">'C1.2.5 - Výmena krytiny'!J34</f>
        <v>6937.8</v>
      </c>
      <c r="AX108" s="112" t="n">
        <f aca="false">'C1.2.5 - Výmena krytiny'!J35</f>
        <v>0</v>
      </c>
      <c r="AY108" s="112" t="n">
        <f aca="false">'C1.2.5 - Výmena krytiny'!J36</f>
        <v>0</v>
      </c>
      <c r="AZ108" s="112" t="n">
        <f aca="false">'C1.2.5 - Výmena krytiny'!F33</f>
        <v>0</v>
      </c>
      <c r="BA108" s="112" t="n">
        <f aca="false">'C1.2.5 - Výmena krytiny'!F34</f>
        <v>34688.99</v>
      </c>
      <c r="BB108" s="112" t="n">
        <f aca="false">'C1.2.5 - Výmena krytiny'!F35</f>
        <v>0</v>
      </c>
      <c r="BC108" s="112" t="n">
        <f aca="false">'C1.2.5 - Výmena krytiny'!F36</f>
        <v>0</v>
      </c>
      <c r="BD108" s="114" t="n">
        <f aca="false">'C1.2.5 - Výmena krytiny'!F37</f>
        <v>0</v>
      </c>
      <c r="BT108" s="116" t="s">
        <v>78</v>
      </c>
      <c r="BV108" s="116" t="s">
        <v>72</v>
      </c>
      <c r="BW108" s="116" t="s">
        <v>118</v>
      </c>
      <c r="BX108" s="116" t="s">
        <v>4</v>
      </c>
      <c r="CL108" s="116"/>
      <c r="CM108" s="116" t="s">
        <v>70</v>
      </c>
    </row>
    <row r="109" s="115" customFormat="true" ht="16.5" hidden="false" customHeight="true" outlineLevel="0" collapsed="false">
      <c r="A109" s="103" t="s">
        <v>74</v>
      </c>
      <c r="B109" s="104"/>
      <c r="C109" s="105"/>
      <c r="D109" s="106" t="s">
        <v>119</v>
      </c>
      <c r="E109" s="106"/>
      <c r="F109" s="106"/>
      <c r="G109" s="106"/>
      <c r="H109" s="106"/>
      <c r="I109" s="107"/>
      <c r="J109" s="106" t="s">
        <v>120</v>
      </c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8" t="n">
        <f aca="false">'C1.5 - Zvýšenie mobility ...'!J30</f>
        <v>1593.79</v>
      </c>
      <c r="AH109" s="108"/>
      <c r="AI109" s="108"/>
      <c r="AJ109" s="108"/>
      <c r="AK109" s="108"/>
      <c r="AL109" s="108"/>
      <c r="AM109" s="108"/>
      <c r="AN109" s="108" t="n">
        <f aca="false">SUM(AG109,AT109)</f>
        <v>1912.55</v>
      </c>
      <c r="AO109" s="108"/>
      <c r="AP109" s="108"/>
      <c r="AQ109" s="109" t="s">
        <v>77</v>
      </c>
      <c r="AR109" s="110"/>
      <c r="AS109" s="111" t="n">
        <v>0</v>
      </c>
      <c r="AT109" s="112" t="n">
        <f aca="false">ROUND(SUM(AV109:AW109),2)</f>
        <v>318.76</v>
      </c>
      <c r="AU109" s="113" t="n">
        <f aca="false">'C1.5 - Zvýšenie mobility ...'!P118</f>
        <v>1.40238</v>
      </c>
      <c r="AV109" s="112" t="n">
        <f aca="false">'C1.5 - Zvýšenie mobility ...'!J33</f>
        <v>0</v>
      </c>
      <c r="AW109" s="112" t="n">
        <f aca="false">'C1.5 - Zvýšenie mobility ...'!J34</f>
        <v>318.76</v>
      </c>
      <c r="AX109" s="112" t="n">
        <f aca="false">'C1.5 - Zvýšenie mobility ...'!J35</f>
        <v>0</v>
      </c>
      <c r="AY109" s="112" t="n">
        <f aca="false">'C1.5 - Zvýšenie mobility ...'!J36</f>
        <v>0</v>
      </c>
      <c r="AZ109" s="112" t="n">
        <f aca="false">'C1.5 - Zvýšenie mobility ...'!F33</f>
        <v>0</v>
      </c>
      <c r="BA109" s="112" t="n">
        <f aca="false">'C1.5 - Zvýšenie mobility ...'!F34</f>
        <v>1593.79</v>
      </c>
      <c r="BB109" s="112" t="n">
        <f aca="false">'C1.5 - Zvýšenie mobility ...'!F35</f>
        <v>0</v>
      </c>
      <c r="BC109" s="112" t="n">
        <f aca="false">'C1.5 - Zvýšenie mobility ...'!F36</f>
        <v>0</v>
      </c>
      <c r="BD109" s="114" t="n">
        <f aca="false">'C1.5 - Zvýšenie mobility ...'!F37</f>
        <v>0</v>
      </c>
      <c r="BT109" s="116" t="s">
        <v>78</v>
      </c>
      <c r="BV109" s="116" t="s">
        <v>72</v>
      </c>
      <c r="BW109" s="116" t="s">
        <v>121</v>
      </c>
      <c r="BX109" s="116" t="s">
        <v>4</v>
      </c>
      <c r="CL109" s="116"/>
      <c r="CM109" s="116" t="s">
        <v>70</v>
      </c>
    </row>
    <row r="110" s="115" customFormat="true" ht="37.5" hidden="false" customHeight="true" outlineLevel="0" collapsed="false">
      <c r="A110" s="103" t="s">
        <v>74</v>
      </c>
      <c r="B110" s="104"/>
      <c r="C110" s="105"/>
      <c r="D110" s="106" t="s">
        <v>122</v>
      </c>
      <c r="E110" s="106"/>
      <c r="F110" s="106"/>
      <c r="G110" s="106"/>
      <c r="H110" s="106"/>
      <c r="I110" s="107"/>
      <c r="J110" s="106" t="s">
        <v>123</v>
      </c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8" t="n">
        <f aca="false">'Neoprávnené náklady1 - St...'!J30</f>
        <v>78150.88</v>
      </c>
      <c r="AH110" s="108"/>
      <c r="AI110" s="108"/>
      <c r="AJ110" s="108"/>
      <c r="AK110" s="108"/>
      <c r="AL110" s="108"/>
      <c r="AM110" s="108"/>
      <c r="AN110" s="108" t="n">
        <f aca="false">SUM(AG110,AT110)</f>
        <v>93781.06</v>
      </c>
      <c r="AO110" s="108"/>
      <c r="AP110" s="108"/>
      <c r="AQ110" s="109" t="s">
        <v>77</v>
      </c>
      <c r="AR110" s="110"/>
      <c r="AS110" s="111" t="n">
        <v>0</v>
      </c>
      <c r="AT110" s="112" t="n">
        <f aca="false">ROUND(SUM(AV110:AW110),2)</f>
        <v>15630.18</v>
      </c>
      <c r="AU110" s="113" t="n">
        <f aca="false">'Neoprávnené náklady1 - St...'!P133</f>
        <v>1697.41198812</v>
      </c>
      <c r="AV110" s="112" t="n">
        <f aca="false">'Neoprávnené náklady1 - St...'!J33</f>
        <v>0</v>
      </c>
      <c r="AW110" s="112" t="n">
        <f aca="false">'Neoprávnené náklady1 - St...'!J34</f>
        <v>15630.18</v>
      </c>
      <c r="AX110" s="112" t="n">
        <f aca="false">'Neoprávnené náklady1 - St...'!J35</f>
        <v>0</v>
      </c>
      <c r="AY110" s="112" t="n">
        <f aca="false">'Neoprávnené náklady1 - St...'!J36</f>
        <v>0</v>
      </c>
      <c r="AZ110" s="112" t="n">
        <f aca="false">'Neoprávnené náklady1 - St...'!F33</f>
        <v>0</v>
      </c>
      <c r="BA110" s="112" t="n">
        <f aca="false">'Neoprávnené náklady1 - St...'!F34</f>
        <v>78150.88</v>
      </c>
      <c r="BB110" s="112" t="n">
        <f aca="false">'Neoprávnené náklady1 - St...'!F35</f>
        <v>0</v>
      </c>
      <c r="BC110" s="112" t="n">
        <f aca="false">'Neoprávnené náklady1 - St...'!F36</f>
        <v>0</v>
      </c>
      <c r="BD110" s="114" t="n">
        <f aca="false">'Neoprávnené náklady1 - St...'!F37</f>
        <v>0</v>
      </c>
      <c r="BT110" s="116" t="s">
        <v>78</v>
      </c>
      <c r="BV110" s="116" t="s">
        <v>72</v>
      </c>
      <c r="BW110" s="116" t="s">
        <v>124</v>
      </c>
      <c r="BX110" s="116" t="s">
        <v>4</v>
      </c>
      <c r="CL110" s="116"/>
      <c r="CM110" s="116" t="s">
        <v>70</v>
      </c>
    </row>
    <row r="111" s="115" customFormat="true" ht="37.5" hidden="false" customHeight="true" outlineLevel="0" collapsed="false">
      <c r="A111" s="103" t="s">
        <v>74</v>
      </c>
      <c r="B111" s="104"/>
      <c r="C111" s="105"/>
      <c r="D111" s="106" t="s">
        <v>125</v>
      </c>
      <c r="E111" s="106"/>
      <c r="F111" s="106"/>
      <c r="G111" s="106"/>
      <c r="H111" s="106"/>
      <c r="I111" s="107"/>
      <c r="J111" s="106" t="s">
        <v>126</v>
      </c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8" t="n">
        <f aca="false">'Neoprávnené náklady2 - Vy...'!J30</f>
        <v>19506.5</v>
      </c>
      <c r="AH111" s="108"/>
      <c r="AI111" s="108"/>
      <c r="AJ111" s="108"/>
      <c r="AK111" s="108"/>
      <c r="AL111" s="108"/>
      <c r="AM111" s="108"/>
      <c r="AN111" s="108" t="n">
        <f aca="false">SUM(AG111,AT111)</f>
        <v>23407.8</v>
      </c>
      <c r="AO111" s="108"/>
      <c r="AP111" s="108"/>
      <c r="AQ111" s="109" t="s">
        <v>77</v>
      </c>
      <c r="AR111" s="110"/>
      <c r="AS111" s="117" t="n">
        <v>0</v>
      </c>
      <c r="AT111" s="118" t="n">
        <f aca="false">ROUND(SUM(AV111:AW111),2)</f>
        <v>3901.3</v>
      </c>
      <c r="AU111" s="119" t="n">
        <f aca="false">'Neoprávnené náklady2 - Vy...'!P126</f>
        <v>139.05393</v>
      </c>
      <c r="AV111" s="118" t="n">
        <f aca="false">'Neoprávnené náklady2 - Vy...'!J33</f>
        <v>0</v>
      </c>
      <c r="AW111" s="118" t="n">
        <f aca="false">'Neoprávnené náklady2 - Vy...'!J34</f>
        <v>3901.3</v>
      </c>
      <c r="AX111" s="118" t="n">
        <f aca="false">'Neoprávnené náklady2 - Vy...'!J35</f>
        <v>0</v>
      </c>
      <c r="AY111" s="118" t="n">
        <f aca="false">'Neoprávnené náklady2 - Vy...'!J36</f>
        <v>0</v>
      </c>
      <c r="AZ111" s="118" t="n">
        <f aca="false">'Neoprávnené náklady2 - Vy...'!F33</f>
        <v>0</v>
      </c>
      <c r="BA111" s="118" t="n">
        <f aca="false">'Neoprávnené náklady2 - Vy...'!F34</f>
        <v>19506.5</v>
      </c>
      <c r="BB111" s="118" t="n">
        <f aca="false">'Neoprávnené náklady2 - Vy...'!F35</f>
        <v>0</v>
      </c>
      <c r="BC111" s="118" t="n">
        <f aca="false">'Neoprávnené náklady2 - Vy...'!F36</f>
        <v>0</v>
      </c>
      <c r="BD111" s="120" t="n">
        <f aca="false">'Neoprávnené náklady2 - Vy...'!F37</f>
        <v>0</v>
      </c>
      <c r="BT111" s="116" t="s">
        <v>78</v>
      </c>
      <c r="BV111" s="116" t="s">
        <v>72</v>
      </c>
      <c r="BW111" s="116" t="s">
        <v>127</v>
      </c>
      <c r="BX111" s="116" t="s">
        <v>4</v>
      </c>
      <c r="CL111" s="116" t="s">
        <v>25</v>
      </c>
      <c r="CM111" s="116" t="s">
        <v>70</v>
      </c>
    </row>
    <row r="112" s="26" customFormat="true" ht="30" hidden="false" customHeight="true" outlineLevel="0" collapsed="false">
      <c r="A112" s="19"/>
      <c r="B112" s="20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5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</row>
    <row r="113" s="26" customFormat="true" ht="6.95" hidden="false" customHeight="true" outlineLevel="0" collapsed="false">
      <c r="A113" s="19"/>
      <c r="B113" s="53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25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</row>
  </sheetData>
  <sheetProtection sheet="true" password="f684" objects="true" scenarios="true"/>
  <mergeCells count="104">
    <mergeCell ref="AR2:BE2"/>
    <mergeCell ref="K5:AO5"/>
    <mergeCell ref="K6:AO6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G94:AM94"/>
    <mergeCell ref="AN94:AP94"/>
    <mergeCell ref="D95:H95"/>
    <mergeCell ref="J95:AF95"/>
    <mergeCell ref="AG95:AM95"/>
    <mergeCell ref="AN95:AP95"/>
    <mergeCell ref="D96:H96"/>
    <mergeCell ref="J96:AF96"/>
    <mergeCell ref="AG96:AM96"/>
    <mergeCell ref="AN96:AP96"/>
    <mergeCell ref="D97:H97"/>
    <mergeCell ref="J97:AF97"/>
    <mergeCell ref="AG97:AM97"/>
    <mergeCell ref="AN97:AP97"/>
    <mergeCell ref="D98:H98"/>
    <mergeCell ref="J98:AF98"/>
    <mergeCell ref="AG98:AM98"/>
    <mergeCell ref="AN98:AP98"/>
    <mergeCell ref="D99:H99"/>
    <mergeCell ref="J99:AF99"/>
    <mergeCell ref="AG99:AM99"/>
    <mergeCell ref="AN99:AP99"/>
    <mergeCell ref="D100:H100"/>
    <mergeCell ref="J100:AF100"/>
    <mergeCell ref="AG100:AM100"/>
    <mergeCell ref="AN100:AP100"/>
    <mergeCell ref="D101:H101"/>
    <mergeCell ref="J101:AF101"/>
    <mergeCell ref="AG101:AM101"/>
    <mergeCell ref="AN101:AP101"/>
    <mergeCell ref="D102:H102"/>
    <mergeCell ref="J102:AF102"/>
    <mergeCell ref="AG102:AM102"/>
    <mergeCell ref="AN102:AP102"/>
    <mergeCell ref="D103:H103"/>
    <mergeCell ref="J103:AF103"/>
    <mergeCell ref="AG103:AM103"/>
    <mergeCell ref="AN103:AP103"/>
    <mergeCell ref="D104:H104"/>
    <mergeCell ref="J104:AF104"/>
    <mergeCell ref="AG104:AM104"/>
    <mergeCell ref="AN104:AP104"/>
    <mergeCell ref="D105:H105"/>
    <mergeCell ref="J105:AF105"/>
    <mergeCell ref="AG105:AM105"/>
    <mergeCell ref="AN105:AP105"/>
    <mergeCell ref="D106:H106"/>
    <mergeCell ref="J106:AF106"/>
    <mergeCell ref="AG106:AM106"/>
    <mergeCell ref="AN106:AP106"/>
    <mergeCell ref="D107:H107"/>
    <mergeCell ref="J107:AF107"/>
    <mergeCell ref="AG107:AM107"/>
    <mergeCell ref="AN107:AP107"/>
    <mergeCell ref="D108:H108"/>
    <mergeCell ref="J108:AF108"/>
    <mergeCell ref="AG108:AM108"/>
    <mergeCell ref="AN108:AP108"/>
    <mergeCell ref="D109:H109"/>
    <mergeCell ref="J109:AF109"/>
    <mergeCell ref="AG109:AM109"/>
    <mergeCell ref="AN109:AP109"/>
    <mergeCell ref="D110:H110"/>
    <mergeCell ref="J110:AF110"/>
    <mergeCell ref="AG110:AM110"/>
    <mergeCell ref="AN110:AP110"/>
    <mergeCell ref="D111:H111"/>
    <mergeCell ref="J111:AF111"/>
    <mergeCell ref="AG111:AM111"/>
    <mergeCell ref="AN111:AP111"/>
  </mergeCells>
  <hyperlinks>
    <hyperlink ref="A95" location="'A1.1 - Zlepšenie TOK zate..!'!C2" display="/"/>
    <hyperlink ref="A96" location="'A1.10 - Zlepšenie TOK pod..!'!C2" display="/"/>
    <hyperlink ref="A97" location="'A1.11 - Zlepšenie TOK ste..!'!C2" display="/"/>
    <hyperlink ref="A98" location="'A1.12 - Výmena otvorových..!'!C2" display="/"/>
    <hyperlink ref="A99" location="'A1.6 - Zlepšenie TOK šikm..!'!C2" display="/"/>
    <hyperlink ref="A100" location="'A1.8 - Zlepšenie TOK stro..!'!C2" display="/"/>
    <hyperlink ref="A101" location="'A2.1 - Systém tieniacej t..!'!C2" display="/"/>
    <hyperlink ref="A102" location="'B 1.5 - Výmena vykurovaci..!'!C2" display="/"/>
    <hyperlink ref="A103" location="'B 3.1 - Systém núteného v..!'!C2" display="/"/>
    <hyperlink ref="A104" location="'B 3.3 - Výmena systému ch..!'!C2" display="/"/>
    <hyperlink ref="A105" location="'B4.1 - Systém umelého osv..!'!C2" display="/"/>
    <hyperlink ref="A106" location="'C 1.6.4 - Vnútorné rozvod..!'!C2" display="/"/>
    <hyperlink ref="A107" location="'C 2.5.4 - Prípojky inžini..!'!C2" display="/"/>
    <hyperlink ref="A108" location="'C1.2!5 - Výmena krytiny'!C2" display="/"/>
    <hyperlink ref="A109" location="'C1.5 - Zvýšenie mobility ..!'!C2" display="/"/>
    <hyperlink ref="A110" location="'Neoprávnené náklady1 - St..!'!C2" display="/"/>
    <hyperlink ref="A111" location="'Neoprávnené náklady2 - Vy..!'!C2" display="/"/>
  </hyperlink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M14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1" customFormat="false" ht="12.8" hidden="false" customHeight="false" outlineLevel="0" collapsed="false">
      <c r="A1" s="8"/>
    </row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103</v>
      </c>
    </row>
    <row r="3" customFormat="false" ht="6.95" hidden="false" customHeight="true" outlineLevel="0" collapsed="false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6"/>
      <c r="AT3" s="3" t="s">
        <v>70</v>
      </c>
    </row>
    <row r="4" customFormat="false" ht="24.95" hidden="false" customHeight="true" outlineLevel="0" collapsed="false">
      <c r="B4" s="6"/>
      <c r="D4" s="123" t="s">
        <v>128</v>
      </c>
      <c r="L4" s="6"/>
      <c r="M4" s="124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25" t="s">
        <v>12</v>
      </c>
      <c r="L6" s="6"/>
    </row>
    <row r="7" customFormat="false" ht="16.5" hidden="false" customHeight="true" outlineLevel="0" collapsed="false">
      <c r="B7" s="6"/>
      <c r="E7" s="126" t="str">
        <f aca="false">'Rekapitulácia stavby'!K6</f>
        <v>REKONŠTRUKCIA KULTÚRNEHO DOMU V OBCI NOVÝ RUSKOV</v>
      </c>
      <c r="F7" s="126"/>
      <c r="G7" s="126"/>
      <c r="H7" s="126"/>
      <c r="L7" s="6"/>
    </row>
    <row r="8" s="26" customFormat="true" ht="12" hidden="false" customHeight="true" outlineLevel="0" collapsed="false">
      <c r="A8" s="19"/>
      <c r="B8" s="25"/>
      <c r="C8" s="19"/>
      <c r="D8" s="125" t="s">
        <v>129</v>
      </c>
      <c r="E8" s="19"/>
      <c r="F8" s="19"/>
      <c r="G8" s="19"/>
      <c r="H8" s="19"/>
      <c r="I8" s="19"/>
      <c r="J8" s="19"/>
      <c r="K8" s="19"/>
      <c r="L8" s="50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26" customFormat="true" ht="30" hidden="false" customHeight="true" outlineLevel="0" collapsed="false">
      <c r="A9" s="19"/>
      <c r="B9" s="25"/>
      <c r="C9" s="19"/>
      <c r="D9" s="19"/>
      <c r="E9" s="127" t="s">
        <v>1136</v>
      </c>
      <c r="F9" s="127"/>
      <c r="G9" s="127"/>
      <c r="H9" s="127"/>
      <c r="I9" s="19"/>
      <c r="J9" s="19"/>
      <c r="K9" s="19"/>
      <c r="L9" s="50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="26" customFormat="true" ht="12.8" hidden="false" customHeight="false" outlineLevel="0" collapsed="false">
      <c r="A10" s="19"/>
      <c r="B10" s="25"/>
      <c r="C10" s="19"/>
      <c r="D10" s="19"/>
      <c r="E10" s="19"/>
      <c r="F10" s="19"/>
      <c r="G10" s="19"/>
      <c r="H10" s="19"/>
      <c r="I10" s="19"/>
      <c r="J10" s="19"/>
      <c r="K10" s="19"/>
      <c r="L10" s="50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26" customFormat="true" ht="12" hidden="false" customHeight="true" outlineLevel="0" collapsed="false">
      <c r="A11" s="19"/>
      <c r="B11" s="25"/>
      <c r="C11" s="19"/>
      <c r="D11" s="125" t="s">
        <v>14</v>
      </c>
      <c r="E11" s="19"/>
      <c r="F11" s="128"/>
      <c r="G11" s="19"/>
      <c r="H11" s="19"/>
      <c r="I11" s="125" t="s">
        <v>15</v>
      </c>
      <c r="J11" s="128"/>
      <c r="K11" s="19"/>
      <c r="L11" s="50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="26" customFormat="true" ht="12" hidden="false" customHeight="true" outlineLevel="0" collapsed="false">
      <c r="A12" s="19"/>
      <c r="B12" s="25"/>
      <c r="C12" s="19"/>
      <c r="D12" s="125" t="s">
        <v>16</v>
      </c>
      <c r="E12" s="19"/>
      <c r="F12" s="128" t="s">
        <v>827</v>
      </c>
      <c r="G12" s="19"/>
      <c r="H12" s="19"/>
      <c r="I12" s="125" t="s">
        <v>18</v>
      </c>
      <c r="J12" s="129" t="str">
        <f aca="false">'Rekapitulácia stavby'!AN8</f>
        <v>12. 2022</v>
      </c>
      <c r="K12" s="19"/>
      <c r="L12" s="50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26" customFormat="true" ht="10.8" hidden="false" customHeight="true" outlineLevel="0" collapsed="false">
      <c r="A13" s="19"/>
      <c r="B13" s="25"/>
      <c r="C13" s="19"/>
      <c r="D13" s="19"/>
      <c r="E13" s="19"/>
      <c r="F13" s="19"/>
      <c r="G13" s="19"/>
      <c r="H13" s="19"/>
      <c r="I13" s="19"/>
      <c r="J13" s="19"/>
      <c r="K13" s="19"/>
      <c r="L13" s="50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="26" customFormat="true" ht="12" hidden="false" customHeight="true" outlineLevel="0" collapsed="false">
      <c r="A14" s="19"/>
      <c r="B14" s="25"/>
      <c r="C14" s="19"/>
      <c r="D14" s="125" t="s">
        <v>20</v>
      </c>
      <c r="E14" s="19"/>
      <c r="F14" s="19"/>
      <c r="G14" s="19"/>
      <c r="H14" s="19"/>
      <c r="I14" s="125" t="s">
        <v>21</v>
      </c>
      <c r="J14" s="128"/>
      <c r="K14" s="19"/>
      <c r="L14" s="50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26" customFormat="true" ht="18" hidden="false" customHeight="true" outlineLevel="0" collapsed="false">
      <c r="A15" s="19"/>
      <c r="B15" s="25"/>
      <c r="C15" s="19"/>
      <c r="D15" s="19"/>
      <c r="E15" s="128" t="s">
        <v>828</v>
      </c>
      <c r="F15" s="19"/>
      <c r="G15" s="19"/>
      <c r="H15" s="19"/>
      <c r="I15" s="125" t="s">
        <v>23</v>
      </c>
      <c r="J15" s="128"/>
      <c r="K15" s="19"/>
      <c r="L15" s="50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="26" customFormat="true" ht="6.95" hidden="false" customHeight="true" outlineLevel="0" collapsed="false">
      <c r="A16" s="19"/>
      <c r="B16" s="25"/>
      <c r="C16" s="19"/>
      <c r="D16" s="19"/>
      <c r="E16" s="19"/>
      <c r="F16" s="19"/>
      <c r="G16" s="19"/>
      <c r="H16" s="19"/>
      <c r="I16" s="19"/>
      <c r="J16" s="19"/>
      <c r="K16" s="19"/>
      <c r="L16" s="50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="26" customFormat="true" ht="12" hidden="false" customHeight="true" outlineLevel="0" collapsed="false">
      <c r="A17" s="19"/>
      <c r="B17" s="25"/>
      <c r="C17" s="19"/>
      <c r="D17" s="125" t="s">
        <v>24</v>
      </c>
      <c r="E17" s="19"/>
      <c r="F17" s="19"/>
      <c r="G17" s="19"/>
      <c r="H17" s="19"/>
      <c r="I17" s="125" t="s">
        <v>21</v>
      </c>
      <c r="J17" s="128"/>
      <c r="K17" s="19"/>
      <c r="L17" s="50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26" customFormat="true" ht="18" hidden="false" customHeight="true" outlineLevel="0" collapsed="false">
      <c r="A18" s="19"/>
      <c r="B18" s="25"/>
      <c r="C18" s="19"/>
      <c r="D18" s="19"/>
      <c r="E18" s="128" t="s">
        <v>25</v>
      </c>
      <c r="F18" s="19"/>
      <c r="G18" s="19"/>
      <c r="H18" s="19"/>
      <c r="I18" s="125" t="s">
        <v>23</v>
      </c>
      <c r="J18" s="128"/>
      <c r="K18" s="19"/>
      <c r="L18" s="50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="26" customFormat="true" ht="6.95" hidden="false" customHeight="true" outlineLevel="0" collapsed="false">
      <c r="A19" s="19"/>
      <c r="B19" s="25"/>
      <c r="C19" s="19"/>
      <c r="D19" s="19"/>
      <c r="E19" s="19"/>
      <c r="F19" s="19"/>
      <c r="G19" s="19"/>
      <c r="H19" s="19"/>
      <c r="I19" s="19"/>
      <c r="J19" s="19"/>
      <c r="K19" s="19"/>
      <c r="L19" s="50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26" customFormat="true" ht="12" hidden="false" customHeight="true" outlineLevel="0" collapsed="false">
      <c r="A20" s="19"/>
      <c r="B20" s="25"/>
      <c r="C20" s="19"/>
      <c r="D20" s="125" t="s">
        <v>26</v>
      </c>
      <c r="E20" s="19"/>
      <c r="F20" s="19"/>
      <c r="G20" s="19"/>
      <c r="H20" s="19"/>
      <c r="I20" s="125" t="s">
        <v>21</v>
      </c>
      <c r="J20" s="128"/>
      <c r="K20" s="19"/>
      <c r="L20" s="50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="26" customFormat="true" ht="18" hidden="false" customHeight="true" outlineLevel="0" collapsed="false">
      <c r="A21" s="19"/>
      <c r="B21" s="25"/>
      <c r="C21" s="19"/>
      <c r="D21" s="19"/>
      <c r="E21" s="128" t="s">
        <v>829</v>
      </c>
      <c r="F21" s="19"/>
      <c r="G21" s="19"/>
      <c r="H21" s="19"/>
      <c r="I21" s="125" t="s">
        <v>23</v>
      </c>
      <c r="J21" s="128"/>
      <c r="K21" s="19"/>
      <c r="L21" s="50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="26" customFormat="true" ht="6.95" hidden="false" customHeight="true" outlineLevel="0" collapsed="false">
      <c r="A22" s="19"/>
      <c r="B22" s="25"/>
      <c r="C22" s="19"/>
      <c r="D22" s="19"/>
      <c r="E22" s="19"/>
      <c r="F22" s="19"/>
      <c r="G22" s="19"/>
      <c r="H22" s="19"/>
      <c r="I22" s="19"/>
      <c r="J22" s="19"/>
      <c r="K22" s="19"/>
      <c r="L22" s="50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="26" customFormat="true" ht="12" hidden="false" customHeight="true" outlineLevel="0" collapsed="false">
      <c r="A23" s="19"/>
      <c r="B23" s="25"/>
      <c r="C23" s="19"/>
      <c r="D23" s="125" t="s">
        <v>28</v>
      </c>
      <c r="E23" s="19"/>
      <c r="F23" s="19"/>
      <c r="G23" s="19"/>
      <c r="H23" s="19"/>
      <c r="I23" s="125" t="s">
        <v>21</v>
      </c>
      <c r="J23" s="128"/>
      <c r="K23" s="19"/>
      <c r="L23" s="50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="26" customFormat="true" ht="18" hidden="false" customHeight="true" outlineLevel="0" collapsed="false">
      <c r="A24" s="19"/>
      <c r="B24" s="25"/>
      <c r="C24" s="19"/>
      <c r="D24" s="19"/>
      <c r="E24" s="128" t="s">
        <v>830</v>
      </c>
      <c r="F24" s="19"/>
      <c r="G24" s="19"/>
      <c r="H24" s="19"/>
      <c r="I24" s="125" t="s">
        <v>23</v>
      </c>
      <c r="J24" s="128"/>
      <c r="K24" s="19"/>
      <c r="L24" s="50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="26" customFormat="true" ht="6.95" hidden="false" customHeight="true" outlineLevel="0" collapsed="false">
      <c r="A25" s="19"/>
      <c r="B25" s="25"/>
      <c r="C25" s="19"/>
      <c r="D25" s="19"/>
      <c r="E25" s="19"/>
      <c r="F25" s="19"/>
      <c r="G25" s="19"/>
      <c r="H25" s="19"/>
      <c r="I25" s="19"/>
      <c r="J25" s="19"/>
      <c r="K25" s="19"/>
      <c r="L25" s="50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="26" customFormat="true" ht="12" hidden="false" customHeight="true" outlineLevel="0" collapsed="false">
      <c r="A26" s="19"/>
      <c r="B26" s="25"/>
      <c r="C26" s="19"/>
      <c r="D26" s="125" t="s">
        <v>29</v>
      </c>
      <c r="E26" s="19"/>
      <c r="F26" s="19"/>
      <c r="G26" s="19"/>
      <c r="H26" s="19"/>
      <c r="I26" s="19"/>
      <c r="J26" s="19"/>
      <c r="K26" s="19"/>
      <c r="L26" s="50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="135" customFormat="true" ht="16.5" hidden="false" customHeight="true" outlineLevel="0" collapsed="false">
      <c r="A27" s="131"/>
      <c r="B27" s="132"/>
      <c r="C27" s="131"/>
      <c r="D27" s="131"/>
      <c r="E27" s="133"/>
      <c r="F27" s="133"/>
      <c r="G27" s="133"/>
      <c r="H27" s="133"/>
      <c r="I27" s="131"/>
      <c r="J27" s="131"/>
      <c r="K27" s="131"/>
      <c r="L27" s="134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6" customFormat="true" ht="6.95" hidden="false" customHeight="true" outlineLevel="0" collapsed="false">
      <c r="A28" s="19"/>
      <c r="B28" s="25"/>
      <c r="C28" s="19"/>
      <c r="D28" s="19"/>
      <c r="E28" s="19"/>
      <c r="F28" s="19"/>
      <c r="G28" s="19"/>
      <c r="H28" s="19"/>
      <c r="I28" s="19"/>
      <c r="J28" s="19"/>
      <c r="K28" s="19"/>
      <c r="L28" s="50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="26" customFormat="true" ht="6.95" hidden="false" customHeight="true" outlineLevel="0" collapsed="false">
      <c r="A29" s="19"/>
      <c r="B29" s="25"/>
      <c r="C29" s="19"/>
      <c r="D29" s="136"/>
      <c r="E29" s="136"/>
      <c r="F29" s="136"/>
      <c r="G29" s="136"/>
      <c r="H29" s="136"/>
      <c r="I29" s="136"/>
      <c r="J29" s="136"/>
      <c r="K29" s="136"/>
      <c r="L29" s="50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="26" customFormat="true" ht="25.45" hidden="false" customHeight="true" outlineLevel="0" collapsed="false">
      <c r="A30" s="19"/>
      <c r="B30" s="25"/>
      <c r="C30" s="19"/>
      <c r="D30" s="137" t="s">
        <v>30</v>
      </c>
      <c r="E30" s="19"/>
      <c r="F30" s="19"/>
      <c r="G30" s="19"/>
      <c r="H30" s="19"/>
      <c r="I30" s="19"/>
      <c r="J30" s="138" t="n">
        <f aca="false">ROUND(J122, 2)</f>
        <v>30676.67</v>
      </c>
      <c r="K30" s="19"/>
      <c r="L30" s="50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="26" customFormat="true" ht="6.95" hidden="false" customHeight="true" outlineLevel="0" collapsed="false">
      <c r="A31" s="19"/>
      <c r="B31" s="25"/>
      <c r="C31" s="19"/>
      <c r="D31" s="136"/>
      <c r="E31" s="136"/>
      <c r="F31" s="136"/>
      <c r="G31" s="136"/>
      <c r="H31" s="136"/>
      <c r="I31" s="136"/>
      <c r="J31" s="136"/>
      <c r="K31" s="136"/>
      <c r="L31" s="50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26" customFormat="true" ht="14.4" hidden="false" customHeight="true" outlineLevel="0" collapsed="false">
      <c r="A32" s="19"/>
      <c r="B32" s="25"/>
      <c r="C32" s="19"/>
      <c r="D32" s="19"/>
      <c r="E32" s="19"/>
      <c r="F32" s="139" t="s">
        <v>32</v>
      </c>
      <c r="G32" s="19"/>
      <c r="H32" s="19"/>
      <c r="I32" s="139" t="s">
        <v>31</v>
      </c>
      <c r="J32" s="139" t="s">
        <v>33</v>
      </c>
      <c r="K32" s="19"/>
      <c r="L32" s="50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="26" customFormat="true" ht="14.4" hidden="false" customHeight="true" outlineLevel="0" collapsed="false">
      <c r="A33" s="19"/>
      <c r="B33" s="25"/>
      <c r="C33" s="19"/>
      <c r="D33" s="140" t="s">
        <v>34</v>
      </c>
      <c r="E33" s="141" t="s">
        <v>35</v>
      </c>
      <c r="F33" s="142" t="n">
        <f aca="false">ROUND((SUM(BE122:BE148)),  2)</f>
        <v>0</v>
      </c>
      <c r="G33" s="143"/>
      <c r="H33" s="143"/>
      <c r="I33" s="144" t="n">
        <v>0.2</v>
      </c>
      <c r="J33" s="142" t="n">
        <f aca="false">ROUND(((SUM(BE122:BE148))*I33),  2)</f>
        <v>0</v>
      </c>
      <c r="K33" s="19"/>
      <c r="L33" s="50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="26" customFormat="true" ht="14.4" hidden="false" customHeight="true" outlineLevel="0" collapsed="false">
      <c r="A34" s="19"/>
      <c r="B34" s="25"/>
      <c r="C34" s="19"/>
      <c r="D34" s="19"/>
      <c r="E34" s="141" t="s">
        <v>36</v>
      </c>
      <c r="F34" s="145" t="n">
        <f aca="false">ROUND((SUM(BF122:BF148)),  2)</f>
        <v>30676.67</v>
      </c>
      <c r="G34" s="19"/>
      <c r="H34" s="19"/>
      <c r="I34" s="146" t="n">
        <v>0.2</v>
      </c>
      <c r="J34" s="145" t="n">
        <f aca="false">ROUND(((SUM(BF122:BF148))*I34),  2)</f>
        <v>6135.33</v>
      </c>
      <c r="K34" s="19"/>
      <c r="L34" s="50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26" customFormat="true" ht="14.4" hidden="true" customHeight="true" outlineLevel="0" collapsed="false">
      <c r="A35" s="19"/>
      <c r="B35" s="25"/>
      <c r="C35" s="19"/>
      <c r="D35" s="19"/>
      <c r="E35" s="125" t="s">
        <v>37</v>
      </c>
      <c r="F35" s="145" t="n">
        <f aca="false">ROUND((SUM(BG122:BG148)),  2)</f>
        <v>0</v>
      </c>
      <c r="G35" s="19"/>
      <c r="H35" s="19"/>
      <c r="I35" s="146" t="n">
        <v>0.2</v>
      </c>
      <c r="J35" s="145" t="n">
        <f aca="false">0</f>
        <v>0</v>
      </c>
      <c r="K35" s="19"/>
      <c r="L35" s="50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26" customFormat="true" ht="14.4" hidden="true" customHeight="true" outlineLevel="0" collapsed="false">
      <c r="A36" s="19"/>
      <c r="B36" s="25"/>
      <c r="C36" s="19"/>
      <c r="D36" s="19"/>
      <c r="E36" s="125" t="s">
        <v>38</v>
      </c>
      <c r="F36" s="145" t="n">
        <f aca="false">ROUND((SUM(BH122:BH148)),  2)</f>
        <v>0</v>
      </c>
      <c r="G36" s="19"/>
      <c r="H36" s="19"/>
      <c r="I36" s="146" t="n">
        <v>0.2</v>
      </c>
      <c r="J36" s="145" t="n">
        <f aca="false">0</f>
        <v>0</v>
      </c>
      <c r="K36" s="19"/>
      <c r="L36" s="50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="26" customFormat="true" ht="14.4" hidden="true" customHeight="true" outlineLevel="0" collapsed="false">
      <c r="A37" s="19"/>
      <c r="B37" s="25"/>
      <c r="C37" s="19"/>
      <c r="D37" s="19"/>
      <c r="E37" s="141" t="s">
        <v>39</v>
      </c>
      <c r="F37" s="142" t="n">
        <f aca="false">ROUND((SUM(BI122:BI148)),  2)</f>
        <v>0</v>
      </c>
      <c r="G37" s="143"/>
      <c r="H37" s="143"/>
      <c r="I37" s="144" t="n">
        <v>0</v>
      </c>
      <c r="J37" s="142" t="n">
        <f aca="false">0</f>
        <v>0</v>
      </c>
      <c r="K37" s="19"/>
      <c r="L37" s="50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="26" customFormat="true" ht="6.95" hidden="false" customHeight="true" outlineLevel="0" collapsed="false">
      <c r="A38" s="19"/>
      <c r="B38" s="25"/>
      <c r="C38" s="19"/>
      <c r="D38" s="19"/>
      <c r="E38" s="19"/>
      <c r="F38" s="19"/>
      <c r="G38" s="19"/>
      <c r="H38" s="19"/>
      <c r="I38" s="19"/>
      <c r="J38" s="19"/>
      <c r="K38" s="19"/>
      <c r="L38" s="50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="26" customFormat="true" ht="25.45" hidden="false" customHeight="true" outlineLevel="0" collapsed="false">
      <c r="A39" s="19"/>
      <c r="B39" s="25"/>
      <c r="C39" s="147"/>
      <c r="D39" s="148" t="s">
        <v>40</v>
      </c>
      <c r="E39" s="149"/>
      <c r="F39" s="149"/>
      <c r="G39" s="150" t="s">
        <v>41</v>
      </c>
      <c r="H39" s="151" t="s">
        <v>42</v>
      </c>
      <c r="I39" s="149"/>
      <c r="J39" s="152" t="n">
        <f aca="false">SUM(J30:J37)</f>
        <v>36812</v>
      </c>
      <c r="K39" s="153"/>
      <c r="L39" s="50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="26" customFormat="true" ht="14.4" hidden="false" customHeight="true" outlineLevel="0" collapsed="false">
      <c r="A40" s="19"/>
      <c r="B40" s="25"/>
      <c r="C40" s="19"/>
      <c r="D40" s="19"/>
      <c r="E40" s="19"/>
      <c r="F40" s="19"/>
      <c r="G40" s="19"/>
      <c r="H40" s="19"/>
      <c r="I40" s="19"/>
      <c r="J40" s="19"/>
      <c r="K40" s="19"/>
      <c r="L40" s="50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6" customFormat="true" ht="14.4" hidden="false" customHeight="true" outlineLevel="0" collapsed="false">
      <c r="B50" s="50"/>
      <c r="D50" s="154" t="s">
        <v>43</v>
      </c>
      <c r="E50" s="155"/>
      <c r="F50" s="155"/>
      <c r="G50" s="154" t="s">
        <v>44</v>
      </c>
      <c r="H50" s="155"/>
      <c r="I50" s="155"/>
      <c r="J50" s="155"/>
      <c r="K50" s="155"/>
      <c r="L50" s="50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6" customFormat="true" ht="12.8" hidden="false" customHeight="false" outlineLevel="0" collapsed="false">
      <c r="A61" s="19"/>
      <c r="B61" s="25"/>
      <c r="C61" s="19"/>
      <c r="D61" s="156" t="s">
        <v>45</v>
      </c>
      <c r="E61" s="157"/>
      <c r="F61" s="158" t="s">
        <v>46</v>
      </c>
      <c r="G61" s="156" t="s">
        <v>45</v>
      </c>
      <c r="H61" s="157"/>
      <c r="I61" s="157"/>
      <c r="J61" s="159" t="s">
        <v>46</v>
      </c>
      <c r="K61" s="157"/>
      <c r="L61" s="50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6" customFormat="true" ht="12.8" hidden="false" customHeight="false" outlineLevel="0" collapsed="false">
      <c r="A65" s="19"/>
      <c r="B65" s="25"/>
      <c r="C65" s="19"/>
      <c r="D65" s="154" t="s">
        <v>47</v>
      </c>
      <c r="E65" s="160"/>
      <c r="F65" s="160"/>
      <c r="G65" s="154" t="s">
        <v>48</v>
      </c>
      <c r="H65" s="160"/>
      <c r="I65" s="160"/>
      <c r="J65" s="160"/>
      <c r="K65" s="160"/>
      <c r="L65" s="50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6" customFormat="true" ht="12.8" hidden="false" customHeight="false" outlineLevel="0" collapsed="false">
      <c r="A76" s="19"/>
      <c r="B76" s="25"/>
      <c r="C76" s="19"/>
      <c r="D76" s="156" t="s">
        <v>45</v>
      </c>
      <c r="E76" s="157"/>
      <c r="F76" s="158" t="s">
        <v>46</v>
      </c>
      <c r="G76" s="156" t="s">
        <v>45</v>
      </c>
      <c r="H76" s="157"/>
      <c r="I76" s="157"/>
      <c r="J76" s="159" t="s">
        <v>46</v>
      </c>
      <c r="K76" s="157"/>
      <c r="L76" s="50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="26" customFormat="true" ht="14.4" hidden="false" customHeight="true" outlineLevel="0" collapsed="false">
      <c r="A77" s="19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50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="26" customFormat="true" ht="6.95" hidden="false" customHeight="true" outlineLevel="0" collapsed="false">
      <c r="A81" s="19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50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="26" customFormat="true" ht="24.95" hidden="false" customHeight="true" outlineLevel="0" collapsed="false">
      <c r="A82" s="19"/>
      <c r="B82" s="20"/>
      <c r="C82" s="9" t="s">
        <v>131</v>
      </c>
      <c r="D82" s="21"/>
      <c r="E82" s="21"/>
      <c r="F82" s="21"/>
      <c r="G82" s="21"/>
      <c r="H82" s="21"/>
      <c r="I82" s="21"/>
      <c r="J82" s="21"/>
      <c r="K82" s="21"/>
      <c r="L82" s="50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="26" customFormat="true" ht="6.95" hidden="false" customHeight="true" outlineLevel="0" collapsed="false">
      <c r="A83" s="19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50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="26" customFormat="true" ht="12" hidden="false" customHeight="true" outlineLevel="0" collapsed="false">
      <c r="A84" s="19"/>
      <c r="B84" s="20"/>
      <c r="C84" s="15" t="s">
        <v>12</v>
      </c>
      <c r="D84" s="21"/>
      <c r="E84" s="21"/>
      <c r="F84" s="21"/>
      <c r="G84" s="21"/>
      <c r="H84" s="21"/>
      <c r="I84" s="21"/>
      <c r="J84" s="21"/>
      <c r="K84" s="21"/>
      <c r="L84" s="50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="26" customFormat="true" ht="16.5" hidden="false" customHeight="true" outlineLevel="0" collapsed="false">
      <c r="A85" s="19"/>
      <c r="B85" s="20"/>
      <c r="C85" s="21"/>
      <c r="D85" s="21"/>
      <c r="E85" s="165" t="str">
        <f aca="false">E7</f>
        <v>REKONŠTRUKCIA KULTÚRNEHO DOMU V OBCI NOVÝ RUSKOV</v>
      </c>
      <c r="F85" s="165"/>
      <c r="G85" s="165"/>
      <c r="H85" s="165"/>
      <c r="I85" s="21"/>
      <c r="J85" s="21"/>
      <c r="K85" s="21"/>
      <c r="L85" s="50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="26" customFormat="true" ht="12" hidden="false" customHeight="true" outlineLevel="0" collapsed="false">
      <c r="A86" s="19"/>
      <c r="B86" s="20"/>
      <c r="C86" s="15" t="s">
        <v>129</v>
      </c>
      <c r="D86" s="21"/>
      <c r="E86" s="21"/>
      <c r="F86" s="21"/>
      <c r="G86" s="21"/>
      <c r="H86" s="21"/>
      <c r="I86" s="21"/>
      <c r="J86" s="21"/>
      <c r="K86" s="21"/>
      <c r="L86" s="50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="26" customFormat="true" ht="30" hidden="false" customHeight="true" outlineLevel="0" collapsed="false">
      <c r="A87" s="19"/>
      <c r="B87" s="20"/>
      <c r="C87" s="21"/>
      <c r="D87" s="21"/>
      <c r="E87" s="65" t="str">
        <f aca="false">E9</f>
        <v>B 3.1 - Systém núteného vetrania so spätným získavaním tepla</v>
      </c>
      <c r="F87" s="65"/>
      <c r="G87" s="65"/>
      <c r="H87" s="65"/>
      <c r="I87" s="21"/>
      <c r="J87" s="21"/>
      <c r="K87" s="21"/>
      <c r="L87" s="50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="26" customFormat="true" ht="6.95" hidden="false" customHeight="true" outlineLevel="0" collapsed="false">
      <c r="A88" s="19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50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="26" customFormat="true" ht="12" hidden="false" customHeight="true" outlineLevel="0" collapsed="false">
      <c r="A89" s="19"/>
      <c r="B89" s="20"/>
      <c r="C89" s="15" t="s">
        <v>16</v>
      </c>
      <c r="D89" s="21"/>
      <c r="E89" s="21"/>
      <c r="F89" s="16" t="str">
        <f aca="false">F12</f>
        <v>obec Veľký Ruskov</v>
      </c>
      <c r="G89" s="21"/>
      <c r="H89" s="21"/>
      <c r="I89" s="15" t="s">
        <v>18</v>
      </c>
      <c r="J89" s="166" t="str">
        <f aca="false">IF(J12="","",J12)</f>
        <v>12. 2022</v>
      </c>
      <c r="K89" s="21"/>
      <c r="L89" s="50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="26" customFormat="true" ht="6.95" hidden="false" customHeight="true" outlineLevel="0" collapsed="false">
      <c r="A90" s="19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50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="26" customFormat="true" ht="25.65" hidden="false" customHeight="true" outlineLevel="0" collapsed="false">
      <c r="A91" s="19"/>
      <c r="B91" s="20"/>
      <c r="C91" s="15" t="s">
        <v>20</v>
      </c>
      <c r="D91" s="21"/>
      <c r="E91" s="21"/>
      <c r="F91" s="16" t="str">
        <f aca="false">E15</f>
        <v>obec Nový Ruskov</v>
      </c>
      <c r="G91" s="21"/>
      <c r="H91" s="21"/>
      <c r="I91" s="15" t="s">
        <v>26</v>
      </c>
      <c r="J91" s="167" t="str">
        <f aca="false">E21</f>
        <v>Ing. Pavol Fedorčák, PhD.</v>
      </c>
      <c r="K91" s="21"/>
      <c r="L91" s="50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="26" customFormat="true" ht="15.15" hidden="false" customHeight="true" outlineLevel="0" collapsed="false">
      <c r="A92" s="19"/>
      <c r="B92" s="20"/>
      <c r="C92" s="15" t="s">
        <v>24</v>
      </c>
      <c r="D92" s="21"/>
      <c r="E92" s="21"/>
      <c r="F92" s="16" t="str">
        <f aca="false">IF(E18="","",E18)</f>
        <v> </v>
      </c>
      <c r="G92" s="21"/>
      <c r="H92" s="21"/>
      <c r="I92" s="15" t="s">
        <v>28</v>
      </c>
      <c r="J92" s="167" t="str">
        <f aca="false">E24</f>
        <v>Ing. Peter Antol</v>
      </c>
      <c r="K92" s="21"/>
      <c r="L92" s="50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="26" customFormat="true" ht="10.3" hidden="false" customHeight="true" outlineLevel="0" collapsed="false">
      <c r="A93" s="19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50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="26" customFormat="true" ht="29.3" hidden="false" customHeight="true" outlineLevel="0" collapsed="false">
      <c r="A94" s="19"/>
      <c r="B94" s="20"/>
      <c r="C94" s="168" t="s">
        <v>132</v>
      </c>
      <c r="D94" s="169"/>
      <c r="E94" s="169"/>
      <c r="F94" s="169"/>
      <c r="G94" s="169"/>
      <c r="H94" s="169"/>
      <c r="I94" s="169"/>
      <c r="J94" s="170" t="s">
        <v>133</v>
      </c>
      <c r="K94" s="169"/>
      <c r="L94" s="50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="26" customFormat="true" ht="10.3" hidden="false" customHeight="true" outlineLevel="0" collapsed="false">
      <c r="A95" s="19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50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="26" customFormat="true" ht="22.8" hidden="false" customHeight="true" outlineLevel="0" collapsed="false">
      <c r="A96" s="19"/>
      <c r="B96" s="20"/>
      <c r="C96" s="171" t="s">
        <v>134</v>
      </c>
      <c r="D96" s="21"/>
      <c r="E96" s="21"/>
      <c r="F96" s="21"/>
      <c r="G96" s="21"/>
      <c r="H96" s="21"/>
      <c r="I96" s="21"/>
      <c r="J96" s="172" t="n">
        <f aca="false">J122</f>
        <v>30676.67</v>
      </c>
      <c r="K96" s="21"/>
      <c r="L96" s="50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U96" s="3" t="s">
        <v>135</v>
      </c>
    </row>
    <row r="97" s="173" customFormat="true" ht="24.95" hidden="false" customHeight="true" outlineLevel="0" collapsed="false">
      <c r="B97" s="174"/>
      <c r="C97" s="175"/>
      <c r="D97" s="176" t="s">
        <v>136</v>
      </c>
      <c r="E97" s="177"/>
      <c r="F97" s="177"/>
      <c r="G97" s="177"/>
      <c r="H97" s="177"/>
      <c r="I97" s="177"/>
      <c r="J97" s="178" t="n">
        <f aca="false">J123</f>
        <v>782.58</v>
      </c>
      <c r="K97" s="175"/>
      <c r="L97" s="179"/>
    </row>
    <row r="98" s="180" customFormat="true" ht="19.95" hidden="false" customHeight="true" outlineLevel="0" collapsed="false">
      <c r="B98" s="181"/>
      <c r="C98" s="182"/>
      <c r="D98" s="183" t="s">
        <v>138</v>
      </c>
      <c r="E98" s="184"/>
      <c r="F98" s="184"/>
      <c r="G98" s="184"/>
      <c r="H98" s="184"/>
      <c r="I98" s="184"/>
      <c r="J98" s="185" t="n">
        <f aca="false">J124</f>
        <v>782.58</v>
      </c>
      <c r="K98" s="182"/>
      <c r="L98" s="186"/>
    </row>
    <row r="99" s="173" customFormat="true" ht="24.95" hidden="false" customHeight="true" outlineLevel="0" collapsed="false">
      <c r="B99" s="174"/>
      <c r="C99" s="175"/>
      <c r="D99" s="176" t="s">
        <v>140</v>
      </c>
      <c r="E99" s="177"/>
      <c r="F99" s="177"/>
      <c r="G99" s="177"/>
      <c r="H99" s="177"/>
      <c r="I99" s="177"/>
      <c r="J99" s="178" t="n">
        <f aca="false">J129</f>
        <v>28745.29</v>
      </c>
      <c r="K99" s="175"/>
      <c r="L99" s="179"/>
    </row>
    <row r="100" s="180" customFormat="true" ht="19.95" hidden="false" customHeight="true" outlineLevel="0" collapsed="false">
      <c r="B100" s="181"/>
      <c r="C100" s="182"/>
      <c r="D100" s="183" t="s">
        <v>320</v>
      </c>
      <c r="E100" s="184"/>
      <c r="F100" s="184"/>
      <c r="G100" s="184"/>
      <c r="H100" s="184"/>
      <c r="I100" s="184"/>
      <c r="J100" s="185" t="n">
        <f aca="false">J130</f>
        <v>167.55</v>
      </c>
      <c r="K100" s="182"/>
      <c r="L100" s="186"/>
    </row>
    <row r="101" s="180" customFormat="true" ht="19.95" hidden="false" customHeight="true" outlineLevel="0" collapsed="false">
      <c r="B101" s="181"/>
      <c r="C101" s="182"/>
      <c r="D101" s="183" t="s">
        <v>1137</v>
      </c>
      <c r="E101" s="184"/>
      <c r="F101" s="184"/>
      <c r="G101" s="184"/>
      <c r="H101" s="184"/>
      <c r="I101" s="184"/>
      <c r="J101" s="185" t="n">
        <f aca="false">J133</f>
        <v>28577.74</v>
      </c>
      <c r="K101" s="182"/>
      <c r="L101" s="186"/>
    </row>
    <row r="102" s="173" customFormat="true" ht="24.95" hidden="false" customHeight="true" outlineLevel="0" collapsed="false">
      <c r="B102" s="174"/>
      <c r="C102" s="175"/>
      <c r="D102" s="176" t="s">
        <v>835</v>
      </c>
      <c r="E102" s="177"/>
      <c r="F102" s="177"/>
      <c r="G102" s="177"/>
      <c r="H102" s="177"/>
      <c r="I102" s="177"/>
      <c r="J102" s="178" t="n">
        <f aca="false">J144</f>
        <v>1148.8</v>
      </c>
      <c r="K102" s="175"/>
      <c r="L102" s="179"/>
    </row>
    <row r="103" s="26" customFormat="true" ht="21.85" hidden="false" customHeight="true" outlineLevel="0" collapsed="false">
      <c r="A103" s="19"/>
      <c r="B103" s="20"/>
      <c r="C103" s="21"/>
      <c r="D103" s="21"/>
      <c r="E103" s="21"/>
      <c r="F103" s="21"/>
      <c r="G103" s="21"/>
      <c r="H103" s="21"/>
      <c r="I103" s="21"/>
      <c r="J103" s="21"/>
      <c r="K103" s="21"/>
      <c r="L103" s="50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</row>
    <row r="104" s="26" customFormat="true" ht="6.95" hidden="false" customHeight="true" outlineLevel="0" collapsed="false">
      <c r="A104" s="19"/>
      <c r="B104" s="53"/>
      <c r="C104" s="54"/>
      <c r="D104" s="54"/>
      <c r="E104" s="54"/>
      <c r="F104" s="54"/>
      <c r="G104" s="54"/>
      <c r="H104" s="54"/>
      <c r="I104" s="54"/>
      <c r="J104" s="54"/>
      <c r="K104" s="54"/>
      <c r="L104" s="50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</row>
    <row r="108" s="26" customFormat="true" ht="6.95" hidden="false" customHeight="true" outlineLevel="0" collapsed="false">
      <c r="A108" s="19"/>
      <c r="B108" s="55"/>
      <c r="C108" s="56"/>
      <c r="D108" s="56"/>
      <c r="E108" s="56"/>
      <c r="F108" s="56"/>
      <c r="G108" s="56"/>
      <c r="H108" s="56"/>
      <c r="I108" s="56"/>
      <c r="J108" s="56"/>
      <c r="K108" s="56"/>
      <c r="L108" s="50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09" s="26" customFormat="true" ht="24.95" hidden="false" customHeight="true" outlineLevel="0" collapsed="false">
      <c r="A109" s="19"/>
      <c r="B109" s="20"/>
      <c r="C109" s="9" t="s">
        <v>144</v>
      </c>
      <c r="D109" s="21"/>
      <c r="E109" s="21"/>
      <c r="F109" s="21"/>
      <c r="G109" s="21"/>
      <c r="H109" s="21"/>
      <c r="I109" s="21"/>
      <c r="J109" s="21"/>
      <c r="K109" s="21"/>
      <c r="L109" s="50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="26" customFormat="true" ht="6.95" hidden="false" customHeight="true" outlineLevel="0" collapsed="false">
      <c r="A110" s="19"/>
      <c r="B110" s="20"/>
      <c r="C110" s="21"/>
      <c r="D110" s="21"/>
      <c r="E110" s="21"/>
      <c r="F110" s="21"/>
      <c r="G110" s="21"/>
      <c r="H110" s="21"/>
      <c r="I110" s="21"/>
      <c r="J110" s="21"/>
      <c r="K110" s="21"/>
      <c r="L110" s="50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="26" customFormat="true" ht="12" hidden="false" customHeight="true" outlineLevel="0" collapsed="false">
      <c r="A111" s="19"/>
      <c r="B111" s="20"/>
      <c r="C111" s="15" t="s">
        <v>12</v>
      </c>
      <c r="D111" s="21"/>
      <c r="E111" s="21"/>
      <c r="F111" s="21"/>
      <c r="G111" s="21"/>
      <c r="H111" s="21"/>
      <c r="I111" s="21"/>
      <c r="J111" s="21"/>
      <c r="K111" s="21"/>
      <c r="L111" s="50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="26" customFormat="true" ht="16.5" hidden="false" customHeight="true" outlineLevel="0" collapsed="false">
      <c r="A112" s="19"/>
      <c r="B112" s="20"/>
      <c r="C112" s="21"/>
      <c r="D112" s="21"/>
      <c r="E112" s="165" t="str">
        <f aca="false">E7</f>
        <v>REKONŠTRUKCIA KULTÚRNEHO DOMU V OBCI NOVÝ RUSKOV</v>
      </c>
      <c r="F112" s="165"/>
      <c r="G112" s="165"/>
      <c r="H112" s="165"/>
      <c r="I112" s="21"/>
      <c r="J112" s="21"/>
      <c r="K112" s="21"/>
      <c r="L112" s="50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="26" customFormat="true" ht="12" hidden="false" customHeight="true" outlineLevel="0" collapsed="false">
      <c r="A113" s="19"/>
      <c r="B113" s="20"/>
      <c r="C113" s="15" t="s">
        <v>129</v>
      </c>
      <c r="D113" s="21"/>
      <c r="E113" s="21"/>
      <c r="F113" s="21"/>
      <c r="G113" s="21"/>
      <c r="H113" s="21"/>
      <c r="I113" s="21"/>
      <c r="J113" s="21"/>
      <c r="K113" s="21"/>
      <c r="L113" s="50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="26" customFormat="true" ht="30" hidden="false" customHeight="true" outlineLevel="0" collapsed="false">
      <c r="A114" s="19"/>
      <c r="B114" s="20"/>
      <c r="C114" s="21"/>
      <c r="D114" s="21"/>
      <c r="E114" s="65" t="str">
        <f aca="false">E9</f>
        <v>B 3.1 - Systém núteného vetrania so spätným získavaním tepla</v>
      </c>
      <c r="F114" s="65"/>
      <c r="G114" s="65"/>
      <c r="H114" s="65"/>
      <c r="I114" s="21"/>
      <c r="J114" s="21"/>
      <c r="K114" s="21"/>
      <c r="L114" s="50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="26" customFormat="true" ht="6.95" hidden="false" customHeight="true" outlineLevel="0" collapsed="false">
      <c r="A115" s="19"/>
      <c r="B115" s="20"/>
      <c r="C115" s="21"/>
      <c r="D115" s="21"/>
      <c r="E115" s="21"/>
      <c r="F115" s="21"/>
      <c r="G115" s="21"/>
      <c r="H115" s="21"/>
      <c r="I115" s="21"/>
      <c r="J115" s="21"/>
      <c r="K115" s="21"/>
      <c r="L115" s="50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="26" customFormat="true" ht="12" hidden="false" customHeight="true" outlineLevel="0" collapsed="false">
      <c r="A116" s="19"/>
      <c r="B116" s="20"/>
      <c r="C116" s="15" t="s">
        <v>16</v>
      </c>
      <c r="D116" s="21"/>
      <c r="E116" s="21"/>
      <c r="F116" s="16" t="str">
        <f aca="false">F12</f>
        <v>obec Veľký Ruskov</v>
      </c>
      <c r="G116" s="21"/>
      <c r="H116" s="21"/>
      <c r="I116" s="15" t="s">
        <v>18</v>
      </c>
      <c r="J116" s="166" t="str">
        <f aca="false">IF(J12="","",J12)</f>
        <v>12. 2022</v>
      </c>
      <c r="K116" s="21"/>
      <c r="L116" s="50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="26" customFormat="true" ht="6.95" hidden="false" customHeight="true" outlineLevel="0" collapsed="false">
      <c r="A117" s="19"/>
      <c r="B117" s="20"/>
      <c r="C117" s="21"/>
      <c r="D117" s="21"/>
      <c r="E117" s="21"/>
      <c r="F117" s="21"/>
      <c r="G117" s="21"/>
      <c r="H117" s="21"/>
      <c r="I117" s="21"/>
      <c r="J117" s="21"/>
      <c r="K117" s="21"/>
      <c r="L117" s="50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="26" customFormat="true" ht="25.65" hidden="false" customHeight="true" outlineLevel="0" collapsed="false">
      <c r="A118" s="19"/>
      <c r="B118" s="20"/>
      <c r="C118" s="15" t="s">
        <v>20</v>
      </c>
      <c r="D118" s="21"/>
      <c r="E118" s="21"/>
      <c r="F118" s="16" t="str">
        <f aca="false">E15</f>
        <v>obec Nový Ruskov</v>
      </c>
      <c r="G118" s="21"/>
      <c r="H118" s="21"/>
      <c r="I118" s="15" t="s">
        <v>26</v>
      </c>
      <c r="J118" s="167" t="str">
        <f aca="false">E21</f>
        <v>Ing. Pavol Fedorčák, PhD.</v>
      </c>
      <c r="K118" s="21"/>
      <c r="L118" s="50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</row>
    <row r="119" s="26" customFormat="true" ht="15.15" hidden="false" customHeight="true" outlineLevel="0" collapsed="false">
      <c r="A119" s="19"/>
      <c r="B119" s="20"/>
      <c r="C119" s="15" t="s">
        <v>24</v>
      </c>
      <c r="D119" s="21"/>
      <c r="E119" s="21"/>
      <c r="F119" s="16" t="str">
        <f aca="false">IF(E18="","",E18)</f>
        <v> </v>
      </c>
      <c r="G119" s="21"/>
      <c r="H119" s="21"/>
      <c r="I119" s="15" t="s">
        <v>28</v>
      </c>
      <c r="J119" s="167" t="str">
        <f aca="false">E24</f>
        <v>Ing. Peter Antol</v>
      </c>
      <c r="K119" s="21"/>
      <c r="L119" s="50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="26" customFormat="true" ht="10.3" hidden="false" customHeight="true" outlineLevel="0" collapsed="false">
      <c r="A120" s="19"/>
      <c r="B120" s="20"/>
      <c r="C120" s="21"/>
      <c r="D120" s="21"/>
      <c r="E120" s="21"/>
      <c r="F120" s="21"/>
      <c r="G120" s="21"/>
      <c r="H120" s="21"/>
      <c r="I120" s="21"/>
      <c r="J120" s="21"/>
      <c r="K120" s="21"/>
      <c r="L120" s="50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="194" customFormat="true" ht="29.3" hidden="false" customHeight="true" outlineLevel="0" collapsed="false">
      <c r="A121" s="187"/>
      <c r="B121" s="188"/>
      <c r="C121" s="189" t="s">
        <v>145</v>
      </c>
      <c r="D121" s="190" t="s">
        <v>55</v>
      </c>
      <c r="E121" s="190" t="s">
        <v>51</v>
      </c>
      <c r="F121" s="190" t="s">
        <v>52</v>
      </c>
      <c r="G121" s="190" t="s">
        <v>146</v>
      </c>
      <c r="H121" s="190" t="s">
        <v>147</v>
      </c>
      <c r="I121" s="190" t="s">
        <v>148</v>
      </c>
      <c r="J121" s="191" t="s">
        <v>133</v>
      </c>
      <c r="K121" s="192" t="s">
        <v>149</v>
      </c>
      <c r="L121" s="193"/>
      <c r="M121" s="83"/>
      <c r="N121" s="84" t="s">
        <v>34</v>
      </c>
      <c r="O121" s="84" t="s">
        <v>150</v>
      </c>
      <c r="P121" s="84" t="s">
        <v>151</v>
      </c>
      <c r="Q121" s="84" t="s">
        <v>152</v>
      </c>
      <c r="R121" s="84" t="s">
        <v>153</v>
      </c>
      <c r="S121" s="84" t="s">
        <v>154</v>
      </c>
      <c r="T121" s="85" t="s">
        <v>155</v>
      </c>
      <c r="U121" s="187"/>
      <c r="V121" s="187"/>
      <c r="W121" s="187"/>
      <c r="X121" s="187"/>
      <c r="Y121" s="187"/>
      <c r="Z121" s="187"/>
      <c r="AA121" s="187"/>
      <c r="AB121" s="187"/>
      <c r="AC121" s="187"/>
      <c r="AD121" s="187"/>
      <c r="AE121" s="187"/>
    </row>
    <row r="122" s="26" customFormat="true" ht="22.8" hidden="false" customHeight="true" outlineLevel="0" collapsed="false">
      <c r="A122" s="19"/>
      <c r="B122" s="20"/>
      <c r="C122" s="91" t="s">
        <v>134</v>
      </c>
      <c r="D122" s="21"/>
      <c r="E122" s="21"/>
      <c r="F122" s="21"/>
      <c r="G122" s="21"/>
      <c r="H122" s="21"/>
      <c r="I122" s="21"/>
      <c r="J122" s="195" t="n">
        <f aca="false">BK122</f>
        <v>30676.67</v>
      </c>
      <c r="K122" s="21"/>
      <c r="L122" s="25"/>
      <c r="M122" s="86"/>
      <c r="N122" s="196"/>
      <c r="O122" s="87"/>
      <c r="P122" s="197" t="n">
        <f aca="false">P123+P129+P144</f>
        <v>120.562708</v>
      </c>
      <c r="Q122" s="87"/>
      <c r="R122" s="197" t="n">
        <f aca="false">R123+R129+R144</f>
        <v>0.45447</v>
      </c>
      <c r="S122" s="87"/>
      <c r="T122" s="198" t="n">
        <f aca="false">T123+T129+T144</f>
        <v>0.351</v>
      </c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T122" s="3" t="s">
        <v>69</v>
      </c>
      <c r="AU122" s="3" t="s">
        <v>135</v>
      </c>
      <c r="BK122" s="199" t="n">
        <f aca="false">BK123+BK129+BK144</f>
        <v>30676.67</v>
      </c>
    </row>
    <row r="123" s="200" customFormat="true" ht="25.9" hidden="false" customHeight="true" outlineLevel="0" collapsed="false">
      <c r="B123" s="201"/>
      <c r="C123" s="202"/>
      <c r="D123" s="203" t="s">
        <v>69</v>
      </c>
      <c r="E123" s="204" t="s">
        <v>156</v>
      </c>
      <c r="F123" s="204" t="s">
        <v>157</v>
      </c>
      <c r="G123" s="202"/>
      <c r="H123" s="202"/>
      <c r="I123" s="202"/>
      <c r="J123" s="205" t="n">
        <f aca="false">BK123</f>
        <v>782.58</v>
      </c>
      <c r="K123" s="202"/>
      <c r="L123" s="206"/>
      <c r="M123" s="207"/>
      <c r="N123" s="208"/>
      <c r="O123" s="208"/>
      <c r="P123" s="209" t="n">
        <f aca="false">P124</f>
        <v>17.694288</v>
      </c>
      <c r="Q123" s="208"/>
      <c r="R123" s="209" t="n">
        <f aca="false">R124</f>
        <v>0.009</v>
      </c>
      <c r="S123" s="208"/>
      <c r="T123" s="210" t="n">
        <f aca="false">T124</f>
        <v>0.351</v>
      </c>
      <c r="AR123" s="211" t="s">
        <v>78</v>
      </c>
      <c r="AT123" s="212" t="s">
        <v>69</v>
      </c>
      <c r="AU123" s="212" t="s">
        <v>70</v>
      </c>
      <c r="AY123" s="211" t="s">
        <v>158</v>
      </c>
      <c r="BK123" s="213" t="n">
        <f aca="false">BK124</f>
        <v>782.58</v>
      </c>
    </row>
    <row r="124" s="200" customFormat="true" ht="22.8" hidden="false" customHeight="true" outlineLevel="0" collapsed="false">
      <c r="B124" s="201"/>
      <c r="C124" s="202"/>
      <c r="D124" s="203" t="s">
        <v>69</v>
      </c>
      <c r="E124" s="214" t="s">
        <v>187</v>
      </c>
      <c r="F124" s="214" t="s">
        <v>192</v>
      </c>
      <c r="G124" s="202"/>
      <c r="H124" s="202"/>
      <c r="I124" s="202"/>
      <c r="J124" s="215" t="n">
        <f aca="false">BK124</f>
        <v>782.58</v>
      </c>
      <c r="K124" s="202"/>
      <c r="L124" s="206"/>
      <c r="M124" s="207"/>
      <c r="N124" s="208"/>
      <c r="O124" s="208"/>
      <c r="P124" s="209" t="n">
        <f aca="false">SUM(P125:P128)</f>
        <v>17.694288</v>
      </c>
      <c r="Q124" s="208"/>
      <c r="R124" s="209" t="n">
        <f aca="false">SUM(R125:R128)</f>
        <v>0.009</v>
      </c>
      <c r="S124" s="208"/>
      <c r="T124" s="210" t="n">
        <f aca="false">SUM(T125:T128)</f>
        <v>0.351</v>
      </c>
      <c r="AR124" s="211" t="s">
        <v>78</v>
      </c>
      <c r="AT124" s="212" t="s">
        <v>69</v>
      </c>
      <c r="AU124" s="212" t="s">
        <v>78</v>
      </c>
      <c r="AY124" s="211" t="s">
        <v>158</v>
      </c>
      <c r="BK124" s="213" t="n">
        <f aca="false">SUM(BK125:BK128)</f>
        <v>782.58</v>
      </c>
    </row>
    <row r="125" s="26" customFormat="true" ht="24.15" hidden="false" customHeight="true" outlineLevel="0" collapsed="false">
      <c r="A125" s="19"/>
      <c r="B125" s="20"/>
      <c r="C125" s="216" t="s">
        <v>603</v>
      </c>
      <c r="D125" s="216" t="s">
        <v>162</v>
      </c>
      <c r="E125" s="217" t="s">
        <v>1138</v>
      </c>
      <c r="F125" s="218" t="s">
        <v>1139</v>
      </c>
      <c r="G125" s="219" t="s">
        <v>1140</v>
      </c>
      <c r="H125" s="220" t="n">
        <v>300</v>
      </c>
      <c r="I125" s="221" t="n">
        <v>2.53</v>
      </c>
      <c r="J125" s="221" t="n">
        <f aca="false">ROUND(I125*H125,2)</f>
        <v>759</v>
      </c>
      <c r="K125" s="222"/>
      <c r="L125" s="25"/>
      <c r="M125" s="223"/>
      <c r="N125" s="224" t="s">
        <v>36</v>
      </c>
      <c r="O125" s="225" t="n">
        <v>0.05724</v>
      </c>
      <c r="P125" s="225" t="n">
        <f aca="false">O125*H125</f>
        <v>17.172</v>
      </c>
      <c r="Q125" s="225" t="n">
        <v>3E-005</v>
      </c>
      <c r="R125" s="225" t="n">
        <f aca="false">Q125*H125</f>
        <v>0.009</v>
      </c>
      <c r="S125" s="225" t="n">
        <v>0.00117</v>
      </c>
      <c r="T125" s="226" t="n">
        <f aca="false">S125*H125</f>
        <v>0.351</v>
      </c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R125" s="227" t="s">
        <v>166</v>
      </c>
      <c r="AT125" s="227" t="s">
        <v>162</v>
      </c>
      <c r="AU125" s="227" t="s">
        <v>161</v>
      </c>
      <c r="AY125" s="3" t="s">
        <v>158</v>
      </c>
      <c r="BE125" s="228" t="n">
        <f aca="false">IF(N125="základná",J125,0)</f>
        <v>0</v>
      </c>
      <c r="BF125" s="228" t="n">
        <f aca="false">IF(N125="znížená",J125,0)</f>
        <v>759</v>
      </c>
      <c r="BG125" s="228" t="n">
        <f aca="false">IF(N125="zákl. prenesená",J125,0)</f>
        <v>0</v>
      </c>
      <c r="BH125" s="228" t="n">
        <f aca="false">IF(N125="zníž. prenesená",J125,0)</f>
        <v>0</v>
      </c>
      <c r="BI125" s="228" t="n">
        <f aca="false">IF(N125="nulová",J125,0)</f>
        <v>0</v>
      </c>
      <c r="BJ125" s="3" t="s">
        <v>161</v>
      </c>
      <c r="BK125" s="228" t="n">
        <f aca="false">ROUND(I125*H125,2)</f>
        <v>759</v>
      </c>
      <c r="BL125" s="3" t="s">
        <v>166</v>
      </c>
      <c r="BM125" s="227" t="s">
        <v>1141</v>
      </c>
    </row>
    <row r="126" s="26" customFormat="true" ht="21.75" hidden="false" customHeight="true" outlineLevel="0" collapsed="false">
      <c r="A126" s="19"/>
      <c r="B126" s="20"/>
      <c r="C126" s="216" t="s">
        <v>607</v>
      </c>
      <c r="D126" s="216" t="s">
        <v>162</v>
      </c>
      <c r="E126" s="217" t="s">
        <v>233</v>
      </c>
      <c r="F126" s="218" t="s">
        <v>234</v>
      </c>
      <c r="G126" s="219" t="s">
        <v>230</v>
      </c>
      <c r="H126" s="220" t="n">
        <v>0.351</v>
      </c>
      <c r="I126" s="221" t="n">
        <v>15.61</v>
      </c>
      <c r="J126" s="221" t="n">
        <f aca="false">ROUND(I126*H126,2)</f>
        <v>5.48</v>
      </c>
      <c r="K126" s="222"/>
      <c r="L126" s="25"/>
      <c r="M126" s="223"/>
      <c r="N126" s="224" t="s">
        <v>36</v>
      </c>
      <c r="O126" s="225" t="n">
        <v>0.598</v>
      </c>
      <c r="P126" s="225" t="n">
        <f aca="false">O126*H126</f>
        <v>0.209898</v>
      </c>
      <c r="Q126" s="225" t="n">
        <v>0</v>
      </c>
      <c r="R126" s="225" t="n">
        <f aca="false">Q126*H126</f>
        <v>0</v>
      </c>
      <c r="S126" s="225" t="n">
        <v>0</v>
      </c>
      <c r="T126" s="226" t="n">
        <f aca="false">S126*H126</f>
        <v>0</v>
      </c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R126" s="227" t="s">
        <v>166</v>
      </c>
      <c r="AT126" s="227" t="s">
        <v>162</v>
      </c>
      <c r="AU126" s="227" t="s">
        <v>161</v>
      </c>
      <c r="AY126" s="3" t="s">
        <v>158</v>
      </c>
      <c r="BE126" s="228" t="n">
        <f aca="false">IF(N126="základná",J126,0)</f>
        <v>0</v>
      </c>
      <c r="BF126" s="228" t="n">
        <f aca="false">IF(N126="znížená",J126,0)</f>
        <v>5.48</v>
      </c>
      <c r="BG126" s="228" t="n">
        <f aca="false">IF(N126="zákl. prenesená",J126,0)</f>
        <v>0</v>
      </c>
      <c r="BH126" s="228" t="n">
        <f aca="false">IF(N126="zníž. prenesená",J126,0)</f>
        <v>0</v>
      </c>
      <c r="BI126" s="228" t="n">
        <f aca="false">IF(N126="nulová",J126,0)</f>
        <v>0</v>
      </c>
      <c r="BJ126" s="3" t="s">
        <v>161</v>
      </c>
      <c r="BK126" s="228" t="n">
        <f aca="false">ROUND(I126*H126,2)</f>
        <v>5.48</v>
      </c>
      <c r="BL126" s="3" t="s">
        <v>166</v>
      </c>
      <c r="BM126" s="227" t="s">
        <v>1142</v>
      </c>
    </row>
    <row r="127" s="26" customFormat="true" ht="24.15" hidden="false" customHeight="true" outlineLevel="0" collapsed="false">
      <c r="A127" s="19"/>
      <c r="B127" s="20"/>
      <c r="C127" s="216" t="s">
        <v>1143</v>
      </c>
      <c r="D127" s="216" t="s">
        <v>162</v>
      </c>
      <c r="E127" s="217" t="s">
        <v>363</v>
      </c>
      <c r="F127" s="218" t="s">
        <v>364</v>
      </c>
      <c r="G127" s="219" t="s">
        <v>230</v>
      </c>
      <c r="H127" s="220" t="n">
        <v>0.351</v>
      </c>
      <c r="I127" s="221" t="n">
        <v>11.58</v>
      </c>
      <c r="J127" s="221" t="n">
        <f aca="false">ROUND(I127*H127,2)</f>
        <v>4.06</v>
      </c>
      <c r="K127" s="222"/>
      <c r="L127" s="25"/>
      <c r="M127" s="223"/>
      <c r="N127" s="224" t="s">
        <v>36</v>
      </c>
      <c r="O127" s="225" t="n">
        <v>0.89</v>
      </c>
      <c r="P127" s="225" t="n">
        <f aca="false">O127*H127</f>
        <v>0.31239</v>
      </c>
      <c r="Q127" s="225" t="n">
        <v>0</v>
      </c>
      <c r="R127" s="225" t="n">
        <f aca="false">Q127*H127</f>
        <v>0</v>
      </c>
      <c r="S127" s="225" t="n">
        <v>0</v>
      </c>
      <c r="T127" s="226" t="n">
        <f aca="false">S127*H127</f>
        <v>0</v>
      </c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R127" s="227" t="s">
        <v>166</v>
      </c>
      <c r="AT127" s="227" t="s">
        <v>162</v>
      </c>
      <c r="AU127" s="227" t="s">
        <v>161</v>
      </c>
      <c r="AY127" s="3" t="s">
        <v>158</v>
      </c>
      <c r="BE127" s="228" t="n">
        <f aca="false">IF(N127="základná",J127,0)</f>
        <v>0</v>
      </c>
      <c r="BF127" s="228" t="n">
        <f aca="false">IF(N127="znížená",J127,0)</f>
        <v>4.06</v>
      </c>
      <c r="BG127" s="228" t="n">
        <f aca="false">IF(N127="zákl. prenesená",J127,0)</f>
        <v>0</v>
      </c>
      <c r="BH127" s="228" t="n">
        <f aca="false">IF(N127="zníž. prenesená",J127,0)</f>
        <v>0</v>
      </c>
      <c r="BI127" s="228" t="n">
        <f aca="false">IF(N127="nulová",J127,0)</f>
        <v>0</v>
      </c>
      <c r="BJ127" s="3" t="s">
        <v>161</v>
      </c>
      <c r="BK127" s="228" t="n">
        <f aca="false">ROUND(I127*H127,2)</f>
        <v>4.06</v>
      </c>
      <c r="BL127" s="3" t="s">
        <v>166</v>
      </c>
      <c r="BM127" s="227" t="s">
        <v>1144</v>
      </c>
    </row>
    <row r="128" s="26" customFormat="true" ht="24.15" hidden="false" customHeight="true" outlineLevel="0" collapsed="false">
      <c r="A128" s="19"/>
      <c r="B128" s="20"/>
      <c r="C128" s="216" t="s">
        <v>997</v>
      </c>
      <c r="D128" s="216" t="s">
        <v>162</v>
      </c>
      <c r="E128" s="217" t="s">
        <v>366</v>
      </c>
      <c r="F128" s="218" t="s">
        <v>367</v>
      </c>
      <c r="G128" s="219" t="s">
        <v>230</v>
      </c>
      <c r="H128" s="220" t="n">
        <v>0.351</v>
      </c>
      <c r="I128" s="221" t="n">
        <v>40</v>
      </c>
      <c r="J128" s="221" t="n">
        <f aca="false">ROUND(I128*H128,2)</f>
        <v>14.04</v>
      </c>
      <c r="K128" s="222"/>
      <c r="L128" s="25"/>
      <c r="M128" s="223"/>
      <c r="N128" s="224" t="s">
        <v>36</v>
      </c>
      <c r="O128" s="225" t="n">
        <v>0</v>
      </c>
      <c r="P128" s="225" t="n">
        <f aca="false">O128*H128</f>
        <v>0</v>
      </c>
      <c r="Q128" s="225" t="n">
        <v>0</v>
      </c>
      <c r="R128" s="225" t="n">
        <f aca="false">Q128*H128</f>
        <v>0</v>
      </c>
      <c r="S128" s="225" t="n">
        <v>0</v>
      </c>
      <c r="T128" s="226" t="n">
        <f aca="false">S128*H128</f>
        <v>0</v>
      </c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R128" s="227" t="s">
        <v>166</v>
      </c>
      <c r="AT128" s="227" t="s">
        <v>162</v>
      </c>
      <c r="AU128" s="227" t="s">
        <v>161</v>
      </c>
      <c r="AY128" s="3" t="s">
        <v>158</v>
      </c>
      <c r="BE128" s="228" t="n">
        <f aca="false">IF(N128="základná",J128,0)</f>
        <v>0</v>
      </c>
      <c r="BF128" s="228" t="n">
        <f aca="false">IF(N128="znížená",J128,0)</f>
        <v>14.04</v>
      </c>
      <c r="BG128" s="228" t="n">
        <f aca="false">IF(N128="zákl. prenesená",J128,0)</f>
        <v>0</v>
      </c>
      <c r="BH128" s="228" t="n">
        <f aca="false">IF(N128="zníž. prenesená",J128,0)</f>
        <v>0</v>
      </c>
      <c r="BI128" s="228" t="n">
        <f aca="false">IF(N128="nulová",J128,0)</f>
        <v>0</v>
      </c>
      <c r="BJ128" s="3" t="s">
        <v>161</v>
      </c>
      <c r="BK128" s="228" t="n">
        <f aca="false">ROUND(I128*H128,2)</f>
        <v>14.04</v>
      </c>
      <c r="BL128" s="3" t="s">
        <v>166</v>
      </c>
      <c r="BM128" s="227" t="s">
        <v>1145</v>
      </c>
    </row>
    <row r="129" s="200" customFormat="true" ht="25.9" hidden="false" customHeight="true" outlineLevel="0" collapsed="false">
      <c r="B129" s="201"/>
      <c r="C129" s="202"/>
      <c r="D129" s="203" t="s">
        <v>69</v>
      </c>
      <c r="E129" s="204" t="s">
        <v>254</v>
      </c>
      <c r="F129" s="204" t="s">
        <v>255</v>
      </c>
      <c r="G129" s="202"/>
      <c r="H129" s="202"/>
      <c r="I129" s="202"/>
      <c r="J129" s="205" t="n">
        <f aca="false">BK129</f>
        <v>28745.29</v>
      </c>
      <c r="K129" s="202"/>
      <c r="L129" s="206"/>
      <c r="M129" s="207"/>
      <c r="N129" s="208"/>
      <c r="O129" s="208"/>
      <c r="P129" s="209" t="n">
        <f aca="false">P130+P133</f>
        <v>35.02842</v>
      </c>
      <c r="Q129" s="208"/>
      <c r="R129" s="209" t="n">
        <f aca="false">R130+R133</f>
        <v>0.44547</v>
      </c>
      <c r="S129" s="208"/>
      <c r="T129" s="210" t="n">
        <f aca="false">T130+T133</f>
        <v>0</v>
      </c>
      <c r="AR129" s="211" t="s">
        <v>161</v>
      </c>
      <c r="AT129" s="212" t="s">
        <v>69</v>
      </c>
      <c r="AU129" s="212" t="s">
        <v>70</v>
      </c>
      <c r="AY129" s="211" t="s">
        <v>158</v>
      </c>
      <c r="BK129" s="213" t="n">
        <f aca="false">BK130+BK133</f>
        <v>28745.29</v>
      </c>
    </row>
    <row r="130" s="200" customFormat="true" ht="22.8" hidden="false" customHeight="true" outlineLevel="0" collapsed="false">
      <c r="B130" s="201"/>
      <c r="C130" s="202"/>
      <c r="D130" s="203" t="s">
        <v>69</v>
      </c>
      <c r="E130" s="214" t="s">
        <v>403</v>
      </c>
      <c r="F130" s="214" t="s">
        <v>404</v>
      </c>
      <c r="G130" s="202"/>
      <c r="H130" s="202"/>
      <c r="I130" s="202"/>
      <c r="J130" s="215" t="n">
        <f aca="false">BK130</f>
        <v>167.55</v>
      </c>
      <c r="K130" s="202"/>
      <c r="L130" s="206"/>
      <c r="M130" s="207"/>
      <c r="N130" s="208"/>
      <c r="O130" s="208"/>
      <c r="P130" s="209" t="n">
        <f aca="false">SUM(P131:P132)</f>
        <v>1.00055</v>
      </c>
      <c r="Q130" s="208"/>
      <c r="R130" s="209" t="n">
        <f aca="false">SUM(R131:R132)</f>
        <v>0.00215</v>
      </c>
      <c r="S130" s="208"/>
      <c r="T130" s="210" t="n">
        <f aca="false">SUM(T131:T132)</f>
        <v>0</v>
      </c>
      <c r="AR130" s="211" t="s">
        <v>161</v>
      </c>
      <c r="AT130" s="212" t="s">
        <v>69</v>
      </c>
      <c r="AU130" s="212" t="s">
        <v>78</v>
      </c>
      <c r="AY130" s="211" t="s">
        <v>158</v>
      </c>
      <c r="BK130" s="213" t="n">
        <f aca="false">SUM(BK131:BK132)</f>
        <v>167.55</v>
      </c>
    </row>
    <row r="131" s="26" customFormat="true" ht="24.15" hidden="false" customHeight="true" outlineLevel="0" collapsed="false">
      <c r="A131" s="19"/>
      <c r="B131" s="20"/>
      <c r="C131" s="229" t="s">
        <v>179</v>
      </c>
      <c r="D131" s="229" t="s">
        <v>220</v>
      </c>
      <c r="E131" s="230" t="s">
        <v>1146</v>
      </c>
      <c r="F131" s="231" t="s">
        <v>1147</v>
      </c>
      <c r="G131" s="232" t="s">
        <v>165</v>
      </c>
      <c r="H131" s="233" t="n">
        <v>5</v>
      </c>
      <c r="I131" s="234" t="n">
        <v>29.04</v>
      </c>
      <c r="J131" s="234" t="n">
        <f aca="false">ROUND(I131*H131,2)</f>
        <v>145.2</v>
      </c>
      <c r="K131" s="235"/>
      <c r="L131" s="236"/>
      <c r="M131" s="237"/>
      <c r="N131" s="238" t="s">
        <v>36</v>
      </c>
      <c r="O131" s="225" t="n">
        <v>0</v>
      </c>
      <c r="P131" s="225" t="n">
        <f aca="false">O131*H131</f>
        <v>0</v>
      </c>
      <c r="Q131" s="225" t="n">
        <v>0.00041</v>
      </c>
      <c r="R131" s="225" t="n">
        <f aca="false">Q131*H131</f>
        <v>0.00205</v>
      </c>
      <c r="S131" s="225" t="n">
        <v>0</v>
      </c>
      <c r="T131" s="226" t="n">
        <f aca="false">S131*H131</f>
        <v>0</v>
      </c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R131" s="227" t="s">
        <v>224</v>
      </c>
      <c r="AT131" s="227" t="s">
        <v>220</v>
      </c>
      <c r="AU131" s="227" t="s">
        <v>161</v>
      </c>
      <c r="AY131" s="3" t="s">
        <v>158</v>
      </c>
      <c r="BE131" s="228" t="n">
        <f aca="false">IF(N131="základná",J131,0)</f>
        <v>0</v>
      </c>
      <c r="BF131" s="228" t="n">
        <f aca="false">IF(N131="znížená",J131,0)</f>
        <v>145.2</v>
      </c>
      <c r="BG131" s="228" t="n">
        <f aca="false">IF(N131="zákl. prenesená",J131,0)</f>
        <v>0</v>
      </c>
      <c r="BH131" s="228" t="n">
        <f aca="false">IF(N131="zníž. prenesená",J131,0)</f>
        <v>0</v>
      </c>
      <c r="BI131" s="228" t="n">
        <f aca="false">IF(N131="nulová",J131,0)</f>
        <v>0</v>
      </c>
      <c r="BJ131" s="3" t="s">
        <v>161</v>
      </c>
      <c r="BK131" s="228" t="n">
        <f aca="false">ROUND(I131*H131,2)</f>
        <v>145.2</v>
      </c>
      <c r="BL131" s="3" t="s">
        <v>261</v>
      </c>
      <c r="BM131" s="227" t="s">
        <v>1148</v>
      </c>
    </row>
    <row r="132" s="26" customFormat="true" ht="24.15" hidden="false" customHeight="true" outlineLevel="0" collapsed="false">
      <c r="A132" s="19"/>
      <c r="B132" s="20"/>
      <c r="C132" s="216" t="s">
        <v>183</v>
      </c>
      <c r="D132" s="216" t="s">
        <v>162</v>
      </c>
      <c r="E132" s="217" t="s">
        <v>1149</v>
      </c>
      <c r="F132" s="218" t="s">
        <v>1150</v>
      </c>
      <c r="G132" s="219" t="s">
        <v>165</v>
      </c>
      <c r="H132" s="220" t="n">
        <v>5</v>
      </c>
      <c r="I132" s="221" t="n">
        <v>4.47</v>
      </c>
      <c r="J132" s="221" t="n">
        <f aca="false">ROUND(I132*H132,2)</f>
        <v>22.35</v>
      </c>
      <c r="K132" s="222"/>
      <c r="L132" s="25"/>
      <c r="M132" s="223"/>
      <c r="N132" s="224" t="s">
        <v>36</v>
      </c>
      <c r="O132" s="225" t="n">
        <v>0.20011</v>
      </c>
      <c r="P132" s="225" t="n">
        <f aca="false">O132*H132</f>
        <v>1.00055</v>
      </c>
      <c r="Q132" s="225" t="n">
        <v>2E-005</v>
      </c>
      <c r="R132" s="225" t="n">
        <f aca="false">Q132*H132</f>
        <v>0.0001</v>
      </c>
      <c r="S132" s="225" t="n">
        <v>0</v>
      </c>
      <c r="T132" s="226" t="n">
        <f aca="false">S132*H132</f>
        <v>0</v>
      </c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R132" s="227" t="s">
        <v>261</v>
      </c>
      <c r="AT132" s="227" t="s">
        <v>162</v>
      </c>
      <c r="AU132" s="227" t="s">
        <v>161</v>
      </c>
      <c r="AY132" s="3" t="s">
        <v>158</v>
      </c>
      <c r="BE132" s="228" t="n">
        <f aca="false">IF(N132="základná",J132,0)</f>
        <v>0</v>
      </c>
      <c r="BF132" s="228" t="n">
        <f aca="false">IF(N132="znížená",J132,0)</f>
        <v>22.35</v>
      </c>
      <c r="BG132" s="228" t="n">
        <f aca="false">IF(N132="zákl. prenesená",J132,0)</f>
        <v>0</v>
      </c>
      <c r="BH132" s="228" t="n">
        <f aca="false">IF(N132="zníž. prenesená",J132,0)</f>
        <v>0</v>
      </c>
      <c r="BI132" s="228" t="n">
        <f aca="false">IF(N132="nulová",J132,0)</f>
        <v>0</v>
      </c>
      <c r="BJ132" s="3" t="s">
        <v>161</v>
      </c>
      <c r="BK132" s="228" t="n">
        <f aca="false">ROUND(I132*H132,2)</f>
        <v>22.35</v>
      </c>
      <c r="BL132" s="3" t="s">
        <v>261</v>
      </c>
      <c r="BM132" s="227" t="s">
        <v>1151</v>
      </c>
    </row>
    <row r="133" s="200" customFormat="true" ht="22.8" hidden="false" customHeight="true" outlineLevel="0" collapsed="false">
      <c r="B133" s="201"/>
      <c r="C133" s="202"/>
      <c r="D133" s="203" t="s">
        <v>69</v>
      </c>
      <c r="E133" s="214" t="s">
        <v>1152</v>
      </c>
      <c r="F133" s="214" t="s">
        <v>1153</v>
      </c>
      <c r="G133" s="202"/>
      <c r="H133" s="202"/>
      <c r="I133" s="202"/>
      <c r="J133" s="215" t="n">
        <f aca="false">BK133</f>
        <v>28577.74</v>
      </c>
      <c r="K133" s="202"/>
      <c r="L133" s="206"/>
      <c r="M133" s="207"/>
      <c r="N133" s="208"/>
      <c r="O133" s="208"/>
      <c r="P133" s="209" t="n">
        <f aca="false">SUM(P134:P143)</f>
        <v>34.02787</v>
      </c>
      <c r="Q133" s="208"/>
      <c r="R133" s="209" t="n">
        <f aca="false">SUM(R134:R143)</f>
        <v>0.44332</v>
      </c>
      <c r="S133" s="208"/>
      <c r="T133" s="210" t="n">
        <f aca="false">SUM(T134:T143)</f>
        <v>0</v>
      </c>
      <c r="AR133" s="211" t="s">
        <v>161</v>
      </c>
      <c r="AT133" s="212" t="s">
        <v>69</v>
      </c>
      <c r="AU133" s="212" t="s">
        <v>78</v>
      </c>
      <c r="AY133" s="211" t="s">
        <v>158</v>
      </c>
      <c r="BK133" s="213" t="n">
        <f aca="false">SUM(BK134:BK143)</f>
        <v>28577.74</v>
      </c>
    </row>
    <row r="134" s="26" customFormat="true" ht="16.5" hidden="false" customHeight="true" outlineLevel="0" collapsed="false">
      <c r="A134" s="19"/>
      <c r="B134" s="20"/>
      <c r="C134" s="216" t="s">
        <v>1154</v>
      </c>
      <c r="D134" s="216" t="s">
        <v>162</v>
      </c>
      <c r="E134" s="217" t="s">
        <v>1155</v>
      </c>
      <c r="F134" s="218" t="s">
        <v>1156</v>
      </c>
      <c r="G134" s="219" t="s">
        <v>212</v>
      </c>
      <c r="H134" s="220" t="n">
        <v>3</v>
      </c>
      <c r="I134" s="221" t="n">
        <v>6.2</v>
      </c>
      <c r="J134" s="221" t="n">
        <f aca="false">ROUND(I134*H134,2)</f>
        <v>18.6</v>
      </c>
      <c r="K134" s="222"/>
      <c r="L134" s="25"/>
      <c r="M134" s="223"/>
      <c r="N134" s="224" t="s">
        <v>36</v>
      </c>
      <c r="O134" s="225" t="n">
        <v>0.271</v>
      </c>
      <c r="P134" s="225" t="n">
        <f aca="false">O134*H134</f>
        <v>0.813</v>
      </c>
      <c r="Q134" s="225" t="n">
        <v>0</v>
      </c>
      <c r="R134" s="225" t="n">
        <f aca="false">Q134*H134</f>
        <v>0</v>
      </c>
      <c r="S134" s="225" t="n">
        <v>0</v>
      </c>
      <c r="T134" s="226" t="n">
        <f aca="false">S134*H134</f>
        <v>0</v>
      </c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R134" s="227" t="s">
        <v>261</v>
      </c>
      <c r="AT134" s="227" t="s">
        <v>162</v>
      </c>
      <c r="AU134" s="227" t="s">
        <v>161</v>
      </c>
      <c r="AY134" s="3" t="s">
        <v>158</v>
      </c>
      <c r="BE134" s="228" t="n">
        <f aca="false">IF(N134="základná",J134,0)</f>
        <v>0</v>
      </c>
      <c r="BF134" s="228" t="n">
        <f aca="false">IF(N134="znížená",J134,0)</f>
        <v>18.6</v>
      </c>
      <c r="BG134" s="228" t="n">
        <f aca="false">IF(N134="zákl. prenesená",J134,0)</f>
        <v>0</v>
      </c>
      <c r="BH134" s="228" t="n">
        <f aca="false">IF(N134="zníž. prenesená",J134,0)</f>
        <v>0</v>
      </c>
      <c r="BI134" s="228" t="n">
        <f aca="false">IF(N134="nulová",J134,0)</f>
        <v>0</v>
      </c>
      <c r="BJ134" s="3" t="s">
        <v>161</v>
      </c>
      <c r="BK134" s="228" t="n">
        <f aca="false">ROUND(I134*H134,2)</f>
        <v>18.6</v>
      </c>
      <c r="BL134" s="3" t="s">
        <v>261</v>
      </c>
      <c r="BM134" s="227" t="s">
        <v>1157</v>
      </c>
    </row>
    <row r="135" s="26" customFormat="true" ht="16.5" hidden="false" customHeight="true" outlineLevel="0" collapsed="false">
      <c r="A135" s="19"/>
      <c r="B135" s="20"/>
      <c r="C135" s="229" t="s">
        <v>1158</v>
      </c>
      <c r="D135" s="229" t="s">
        <v>220</v>
      </c>
      <c r="E135" s="230" t="s">
        <v>1159</v>
      </c>
      <c r="F135" s="231" t="s">
        <v>1160</v>
      </c>
      <c r="G135" s="232" t="s">
        <v>212</v>
      </c>
      <c r="H135" s="233" t="n">
        <v>3</v>
      </c>
      <c r="I135" s="234" t="n">
        <v>18.14</v>
      </c>
      <c r="J135" s="234" t="n">
        <f aca="false">ROUND(I135*H135,2)</f>
        <v>54.42</v>
      </c>
      <c r="K135" s="235"/>
      <c r="L135" s="236"/>
      <c r="M135" s="237"/>
      <c r="N135" s="238" t="s">
        <v>36</v>
      </c>
      <c r="O135" s="225" t="n">
        <v>0</v>
      </c>
      <c r="P135" s="225" t="n">
        <f aca="false">O135*H135</f>
        <v>0</v>
      </c>
      <c r="Q135" s="225" t="n">
        <v>0.0017</v>
      </c>
      <c r="R135" s="225" t="n">
        <f aca="false">Q135*H135</f>
        <v>0.0051</v>
      </c>
      <c r="S135" s="225" t="n">
        <v>0</v>
      </c>
      <c r="T135" s="226" t="n">
        <f aca="false">S135*H135</f>
        <v>0</v>
      </c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R135" s="227" t="s">
        <v>224</v>
      </c>
      <c r="AT135" s="227" t="s">
        <v>220</v>
      </c>
      <c r="AU135" s="227" t="s">
        <v>161</v>
      </c>
      <c r="AY135" s="3" t="s">
        <v>158</v>
      </c>
      <c r="BE135" s="228" t="n">
        <f aca="false">IF(N135="základná",J135,0)</f>
        <v>0</v>
      </c>
      <c r="BF135" s="228" t="n">
        <f aca="false">IF(N135="znížená",J135,0)</f>
        <v>54.42</v>
      </c>
      <c r="BG135" s="228" t="n">
        <f aca="false">IF(N135="zákl. prenesená",J135,0)</f>
        <v>0</v>
      </c>
      <c r="BH135" s="228" t="n">
        <f aca="false">IF(N135="zníž. prenesená",J135,0)</f>
        <v>0</v>
      </c>
      <c r="BI135" s="228" t="n">
        <f aca="false">IF(N135="nulová",J135,0)</f>
        <v>0</v>
      </c>
      <c r="BJ135" s="3" t="s">
        <v>161</v>
      </c>
      <c r="BK135" s="228" t="n">
        <f aca="false">ROUND(I135*H135,2)</f>
        <v>54.42</v>
      </c>
      <c r="BL135" s="3" t="s">
        <v>261</v>
      </c>
      <c r="BM135" s="227" t="s">
        <v>1161</v>
      </c>
    </row>
    <row r="136" s="26" customFormat="true" ht="24.15" hidden="false" customHeight="true" outlineLevel="0" collapsed="false">
      <c r="A136" s="19"/>
      <c r="B136" s="20"/>
      <c r="C136" s="216" t="s">
        <v>1162</v>
      </c>
      <c r="D136" s="216" t="s">
        <v>162</v>
      </c>
      <c r="E136" s="217" t="s">
        <v>1163</v>
      </c>
      <c r="F136" s="218" t="s">
        <v>1164</v>
      </c>
      <c r="G136" s="219" t="s">
        <v>217</v>
      </c>
      <c r="H136" s="220" t="n">
        <v>3</v>
      </c>
      <c r="I136" s="221" t="n">
        <v>9.23</v>
      </c>
      <c r="J136" s="221" t="n">
        <f aca="false">ROUND(I136*H136,2)</f>
        <v>27.69</v>
      </c>
      <c r="K136" s="222"/>
      <c r="L136" s="25"/>
      <c r="M136" s="223"/>
      <c r="N136" s="224" t="s">
        <v>36</v>
      </c>
      <c r="O136" s="225" t="n">
        <v>0.403</v>
      </c>
      <c r="P136" s="225" t="n">
        <f aca="false">O136*H136</f>
        <v>1.209</v>
      </c>
      <c r="Q136" s="225" t="n">
        <v>0</v>
      </c>
      <c r="R136" s="225" t="n">
        <f aca="false">Q136*H136</f>
        <v>0</v>
      </c>
      <c r="S136" s="225" t="n">
        <v>0</v>
      </c>
      <c r="T136" s="226" t="n">
        <f aca="false">S136*H136</f>
        <v>0</v>
      </c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R136" s="227" t="s">
        <v>261</v>
      </c>
      <c r="AT136" s="227" t="s">
        <v>162</v>
      </c>
      <c r="AU136" s="227" t="s">
        <v>161</v>
      </c>
      <c r="AY136" s="3" t="s">
        <v>158</v>
      </c>
      <c r="BE136" s="228" t="n">
        <f aca="false">IF(N136="základná",J136,0)</f>
        <v>0</v>
      </c>
      <c r="BF136" s="228" t="n">
        <f aca="false">IF(N136="znížená",J136,0)</f>
        <v>27.69</v>
      </c>
      <c r="BG136" s="228" t="n">
        <f aca="false">IF(N136="zákl. prenesená",J136,0)</f>
        <v>0</v>
      </c>
      <c r="BH136" s="228" t="n">
        <f aca="false">IF(N136="zníž. prenesená",J136,0)</f>
        <v>0</v>
      </c>
      <c r="BI136" s="228" t="n">
        <f aca="false">IF(N136="nulová",J136,0)</f>
        <v>0</v>
      </c>
      <c r="BJ136" s="3" t="s">
        <v>161</v>
      </c>
      <c r="BK136" s="228" t="n">
        <f aca="false">ROUND(I136*H136,2)</f>
        <v>27.69</v>
      </c>
      <c r="BL136" s="3" t="s">
        <v>261</v>
      </c>
      <c r="BM136" s="227" t="s">
        <v>1165</v>
      </c>
    </row>
    <row r="137" s="26" customFormat="true" ht="24.15" hidden="false" customHeight="true" outlineLevel="0" collapsed="false">
      <c r="A137" s="19"/>
      <c r="B137" s="20"/>
      <c r="C137" s="229" t="s">
        <v>1166</v>
      </c>
      <c r="D137" s="229" t="s">
        <v>220</v>
      </c>
      <c r="E137" s="230" t="s">
        <v>1167</v>
      </c>
      <c r="F137" s="231" t="s">
        <v>1168</v>
      </c>
      <c r="G137" s="232" t="s">
        <v>217</v>
      </c>
      <c r="H137" s="233" t="n">
        <v>3</v>
      </c>
      <c r="I137" s="234" t="n">
        <v>12.07</v>
      </c>
      <c r="J137" s="234" t="n">
        <f aca="false">ROUND(I137*H137,2)</f>
        <v>36.21</v>
      </c>
      <c r="K137" s="235"/>
      <c r="L137" s="236"/>
      <c r="M137" s="237"/>
      <c r="N137" s="238" t="s">
        <v>36</v>
      </c>
      <c r="O137" s="225" t="n">
        <v>0</v>
      </c>
      <c r="P137" s="225" t="n">
        <f aca="false">O137*H137</f>
        <v>0</v>
      </c>
      <c r="Q137" s="225" t="n">
        <v>0.0009</v>
      </c>
      <c r="R137" s="225" t="n">
        <f aca="false">Q137*H137</f>
        <v>0.0027</v>
      </c>
      <c r="S137" s="225" t="n">
        <v>0</v>
      </c>
      <c r="T137" s="226" t="n">
        <f aca="false">S137*H137</f>
        <v>0</v>
      </c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R137" s="227" t="s">
        <v>224</v>
      </c>
      <c r="AT137" s="227" t="s">
        <v>220</v>
      </c>
      <c r="AU137" s="227" t="s">
        <v>161</v>
      </c>
      <c r="AY137" s="3" t="s">
        <v>158</v>
      </c>
      <c r="BE137" s="228" t="n">
        <f aca="false">IF(N137="základná",J137,0)</f>
        <v>0</v>
      </c>
      <c r="BF137" s="228" t="n">
        <f aca="false">IF(N137="znížená",J137,0)</f>
        <v>36.21</v>
      </c>
      <c r="BG137" s="228" t="n">
        <f aca="false">IF(N137="zákl. prenesená",J137,0)</f>
        <v>0</v>
      </c>
      <c r="BH137" s="228" t="n">
        <f aca="false">IF(N137="zníž. prenesená",J137,0)</f>
        <v>0</v>
      </c>
      <c r="BI137" s="228" t="n">
        <f aca="false">IF(N137="nulová",J137,0)</f>
        <v>0</v>
      </c>
      <c r="BJ137" s="3" t="s">
        <v>161</v>
      </c>
      <c r="BK137" s="228" t="n">
        <f aca="false">ROUND(I137*H137,2)</f>
        <v>36.21</v>
      </c>
      <c r="BL137" s="3" t="s">
        <v>261</v>
      </c>
      <c r="BM137" s="227" t="s">
        <v>1169</v>
      </c>
    </row>
    <row r="138" s="26" customFormat="true" ht="21.75" hidden="false" customHeight="true" outlineLevel="0" collapsed="false">
      <c r="A138" s="19"/>
      <c r="B138" s="20"/>
      <c r="C138" s="216" t="s">
        <v>1170</v>
      </c>
      <c r="D138" s="216" t="s">
        <v>162</v>
      </c>
      <c r="E138" s="217" t="s">
        <v>1171</v>
      </c>
      <c r="F138" s="218" t="s">
        <v>1172</v>
      </c>
      <c r="G138" s="219" t="s">
        <v>217</v>
      </c>
      <c r="H138" s="220" t="n">
        <v>3</v>
      </c>
      <c r="I138" s="221" t="n">
        <v>7.49</v>
      </c>
      <c r="J138" s="221" t="n">
        <f aca="false">ROUND(I138*H138,2)</f>
        <v>22.47</v>
      </c>
      <c r="K138" s="222"/>
      <c r="L138" s="25"/>
      <c r="M138" s="223"/>
      <c r="N138" s="224" t="s">
        <v>36</v>
      </c>
      <c r="O138" s="225" t="n">
        <v>0.327</v>
      </c>
      <c r="P138" s="225" t="n">
        <f aca="false">O138*H138</f>
        <v>0.981</v>
      </c>
      <c r="Q138" s="225" t="n">
        <v>0</v>
      </c>
      <c r="R138" s="225" t="n">
        <f aca="false">Q138*H138</f>
        <v>0</v>
      </c>
      <c r="S138" s="225" t="n">
        <v>0</v>
      </c>
      <c r="T138" s="226" t="n">
        <f aca="false">S138*H138</f>
        <v>0</v>
      </c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R138" s="227" t="s">
        <v>261</v>
      </c>
      <c r="AT138" s="227" t="s">
        <v>162</v>
      </c>
      <c r="AU138" s="227" t="s">
        <v>161</v>
      </c>
      <c r="AY138" s="3" t="s">
        <v>158</v>
      </c>
      <c r="BE138" s="228" t="n">
        <f aca="false">IF(N138="základná",J138,0)</f>
        <v>0</v>
      </c>
      <c r="BF138" s="228" t="n">
        <f aca="false">IF(N138="znížená",J138,0)</f>
        <v>22.47</v>
      </c>
      <c r="BG138" s="228" t="n">
        <f aca="false">IF(N138="zákl. prenesená",J138,0)</f>
        <v>0</v>
      </c>
      <c r="BH138" s="228" t="n">
        <f aca="false">IF(N138="zníž. prenesená",J138,0)</f>
        <v>0</v>
      </c>
      <c r="BI138" s="228" t="n">
        <f aca="false">IF(N138="nulová",J138,0)</f>
        <v>0</v>
      </c>
      <c r="BJ138" s="3" t="s">
        <v>161</v>
      </c>
      <c r="BK138" s="228" t="n">
        <f aca="false">ROUND(I138*H138,2)</f>
        <v>22.47</v>
      </c>
      <c r="BL138" s="3" t="s">
        <v>261</v>
      </c>
      <c r="BM138" s="227" t="s">
        <v>1173</v>
      </c>
    </row>
    <row r="139" s="26" customFormat="true" ht="24.15" hidden="false" customHeight="true" outlineLevel="0" collapsed="false">
      <c r="A139" s="19"/>
      <c r="B139" s="20"/>
      <c r="C139" s="229" t="s">
        <v>1174</v>
      </c>
      <c r="D139" s="229" t="s">
        <v>220</v>
      </c>
      <c r="E139" s="230" t="s">
        <v>1175</v>
      </c>
      <c r="F139" s="231" t="s">
        <v>1176</v>
      </c>
      <c r="G139" s="232" t="s">
        <v>217</v>
      </c>
      <c r="H139" s="233" t="n">
        <v>3</v>
      </c>
      <c r="I139" s="234" t="n">
        <v>136.95</v>
      </c>
      <c r="J139" s="234" t="n">
        <f aca="false">ROUND(I139*H139,2)</f>
        <v>410.85</v>
      </c>
      <c r="K139" s="235"/>
      <c r="L139" s="236"/>
      <c r="M139" s="237"/>
      <c r="N139" s="238" t="s">
        <v>36</v>
      </c>
      <c r="O139" s="225" t="n">
        <v>0</v>
      </c>
      <c r="P139" s="225" t="n">
        <f aca="false">O139*H139</f>
        <v>0</v>
      </c>
      <c r="Q139" s="225" t="n">
        <v>8E-005</v>
      </c>
      <c r="R139" s="225" t="n">
        <f aca="false">Q139*H139</f>
        <v>0.00024</v>
      </c>
      <c r="S139" s="225" t="n">
        <v>0</v>
      </c>
      <c r="T139" s="226" t="n">
        <f aca="false">S139*H139</f>
        <v>0</v>
      </c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R139" s="227" t="s">
        <v>224</v>
      </c>
      <c r="AT139" s="227" t="s">
        <v>220</v>
      </c>
      <c r="AU139" s="227" t="s">
        <v>161</v>
      </c>
      <c r="AY139" s="3" t="s">
        <v>158</v>
      </c>
      <c r="BE139" s="228" t="n">
        <f aca="false">IF(N139="základná",J139,0)</f>
        <v>0</v>
      </c>
      <c r="BF139" s="228" t="n">
        <f aca="false">IF(N139="znížená",J139,0)</f>
        <v>410.85</v>
      </c>
      <c r="BG139" s="228" t="n">
        <f aca="false">IF(N139="zákl. prenesená",J139,0)</f>
        <v>0</v>
      </c>
      <c r="BH139" s="228" t="n">
        <f aca="false">IF(N139="zníž. prenesená",J139,0)</f>
        <v>0</v>
      </c>
      <c r="BI139" s="228" t="n">
        <f aca="false">IF(N139="nulová",J139,0)</f>
        <v>0</v>
      </c>
      <c r="BJ139" s="3" t="s">
        <v>161</v>
      </c>
      <c r="BK139" s="228" t="n">
        <f aca="false">ROUND(I139*H139,2)</f>
        <v>410.85</v>
      </c>
      <c r="BL139" s="3" t="s">
        <v>261</v>
      </c>
      <c r="BM139" s="227" t="s">
        <v>1177</v>
      </c>
    </row>
    <row r="140" s="26" customFormat="true" ht="24.15" hidden="false" customHeight="true" outlineLevel="0" collapsed="false">
      <c r="A140" s="19"/>
      <c r="B140" s="20"/>
      <c r="C140" s="216" t="s">
        <v>1001</v>
      </c>
      <c r="D140" s="216" t="s">
        <v>162</v>
      </c>
      <c r="E140" s="217" t="s">
        <v>1178</v>
      </c>
      <c r="F140" s="218" t="s">
        <v>1179</v>
      </c>
      <c r="G140" s="219" t="s">
        <v>217</v>
      </c>
      <c r="H140" s="220" t="n">
        <v>3</v>
      </c>
      <c r="I140" s="221" t="n">
        <v>1500</v>
      </c>
      <c r="J140" s="221" t="n">
        <f aca="false">ROUND(I140*H140,2)</f>
        <v>4500</v>
      </c>
      <c r="K140" s="222"/>
      <c r="L140" s="25"/>
      <c r="M140" s="223"/>
      <c r="N140" s="224" t="s">
        <v>36</v>
      </c>
      <c r="O140" s="225" t="n">
        <v>9.84368</v>
      </c>
      <c r="P140" s="225" t="n">
        <f aca="false">O140*H140</f>
        <v>29.53104</v>
      </c>
      <c r="Q140" s="225" t="n">
        <v>0</v>
      </c>
      <c r="R140" s="225" t="n">
        <f aca="false">Q140*H140</f>
        <v>0</v>
      </c>
      <c r="S140" s="225" t="n">
        <v>0</v>
      </c>
      <c r="T140" s="226" t="n">
        <f aca="false">S140*H140</f>
        <v>0</v>
      </c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R140" s="227" t="s">
        <v>261</v>
      </c>
      <c r="AT140" s="227" t="s">
        <v>162</v>
      </c>
      <c r="AU140" s="227" t="s">
        <v>161</v>
      </c>
      <c r="AY140" s="3" t="s">
        <v>158</v>
      </c>
      <c r="BE140" s="228" t="n">
        <f aca="false">IF(N140="základná",J140,0)</f>
        <v>0</v>
      </c>
      <c r="BF140" s="228" t="n">
        <f aca="false">IF(N140="znížená",J140,0)</f>
        <v>4500</v>
      </c>
      <c r="BG140" s="228" t="n">
        <f aca="false">IF(N140="zákl. prenesená",J140,0)</f>
        <v>0</v>
      </c>
      <c r="BH140" s="228" t="n">
        <f aca="false">IF(N140="zníž. prenesená",J140,0)</f>
        <v>0</v>
      </c>
      <c r="BI140" s="228" t="n">
        <f aca="false">IF(N140="nulová",J140,0)</f>
        <v>0</v>
      </c>
      <c r="BJ140" s="3" t="s">
        <v>161</v>
      </c>
      <c r="BK140" s="228" t="n">
        <f aca="false">ROUND(I140*H140,2)</f>
        <v>4500</v>
      </c>
      <c r="BL140" s="3" t="s">
        <v>261</v>
      </c>
      <c r="BM140" s="227" t="s">
        <v>1180</v>
      </c>
    </row>
    <row r="141" s="26" customFormat="true" ht="24.15" hidden="false" customHeight="true" outlineLevel="0" collapsed="false">
      <c r="A141" s="19"/>
      <c r="B141" s="20"/>
      <c r="C141" s="229" t="s">
        <v>1005</v>
      </c>
      <c r="D141" s="229" t="s">
        <v>220</v>
      </c>
      <c r="E141" s="230" t="s">
        <v>1181</v>
      </c>
      <c r="F141" s="231" t="s">
        <v>1182</v>
      </c>
      <c r="G141" s="232" t="s">
        <v>217</v>
      </c>
      <c r="H141" s="233" t="n">
        <v>3</v>
      </c>
      <c r="I141" s="234" t="n">
        <v>7700</v>
      </c>
      <c r="J141" s="234" t="n">
        <f aca="false">ROUND(I141*H141,2)</f>
        <v>23100</v>
      </c>
      <c r="K141" s="235"/>
      <c r="L141" s="236"/>
      <c r="M141" s="237"/>
      <c r="N141" s="238" t="s">
        <v>36</v>
      </c>
      <c r="O141" s="225" t="n">
        <v>0</v>
      </c>
      <c r="P141" s="225" t="n">
        <f aca="false">O141*H141</f>
        <v>0</v>
      </c>
      <c r="Q141" s="225" t="n">
        <v>0.145</v>
      </c>
      <c r="R141" s="225" t="n">
        <f aca="false">Q141*H141</f>
        <v>0.435</v>
      </c>
      <c r="S141" s="225" t="n">
        <v>0</v>
      </c>
      <c r="T141" s="226" t="n">
        <f aca="false">S141*H141</f>
        <v>0</v>
      </c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R141" s="227" t="s">
        <v>224</v>
      </c>
      <c r="AT141" s="227" t="s">
        <v>220</v>
      </c>
      <c r="AU141" s="227" t="s">
        <v>161</v>
      </c>
      <c r="AY141" s="3" t="s">
        <v>158</v>
      </c>
      <c r="BE141" s="228" t="n">
        <f aca="false">IF(N141="základná",J141,0)</f>
        <v>0</v>
      </c>
      <c r="BF141" s="228" t="n">
        <f aca="false">IF(N141="znížená",J141,0)</f>
        <v>23100</v>
      </c>
      <c r="BG141" s="228" t="n">
        <f aca="false">IF(N141="zákl. prenesená",J141,0)</f>
        <v>0</v>
      </c>
      <c r="BH141" s="228" t="n">
        <f aca="false">IF(N141="zníž. prenesená",J141,0)</f>
        <v>0</v>
      </c>
      <c r="BI141" s="228" t="n">
        <f aca="false">IF(N141="nulová",J141,0)</f>
        <v>0</v>
      </c>
      <c r="BJ141" s="3" t="s">
        <v>161</v>
      </c>
      <c r="BK141" s="228" t="n">
        <f aca="false">ROUND(I141*H141,2)</f>
        <v>23100</v>
      </c>
      <c r="BL141" s="3" t="s">
        <v>261</v>
      </c>
      <c r="BM141" s="227" t="s">
        <v>1183</v>
      </c>
    </row>
    <row r="142" s="26" customFormat="true" ht="16.5" hidden="false" customHeight="true" outlineLevel="0" collapsed="false">
      <c r="A142" s="19"/>
      <c r="B142" s="20"/>
      <c r="C142" s="216" t="s">
        <v>1184</v>
      </c>
      <c r="D142" s="216" t="s">
        <v>162</v>
      </c>
      <c r="E142" s="217" t="s">
        <v>1185</v>
      </c>
      <c r="F142" s="218" t="s">
        <v>994</v>
      </c>
      <c r="G142" s="219" t="s">
        <v>995</v>
      </c>
      <c r="H142" s="220" t="n">
        <v>1</v>
      </c>
      <c r="I142" s="221" t="n">
        <v>365</v>
      </c>
      <c r="J142" s="221" t="n">
        <f aca="false">ROUND(I142*H142,2)</f>
        <v>365</v>
      </c>
      <c r="K142" s="222"/>
      <c r="L142" s="25"/>
      <c r="M142" s="223"/>
      <c r="N142" s="224" t="s">
        <v>36</v>
      </c>
      <c r="O142" s="225" t="n">
        <v>1.49383</v>
      </c>
      <c r="P142" s="225" t="n">
        <f aca="false">O142*H142</f>
        <v>1.49383</v>
      </c>
      <c r="Q142" s="225" t="n">
        <v>0.00028</v>
      </c>
      <c r="R142" s="225" t="n">
        <f aca="false">Q142*H142</f>
        <v>0.00028</v>
      </c>
      <c r="S142" s="225" t="n">
        <v>0</v>
      </c>
      <c r="T142" s="226" t="n">
        <f aca="false">S142*H142</f>
        <v>0</v>
      </c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R142" s="227" t="s">
        <v>261</v>
      </c>
      <c r="AT142" s="227" t="s">
        <v>162</v>
      </c>
      <c r="AU142" s="227" t="s">
        <v>161</v>
      </c>
      <c r="AY142" s="3" t="s">
        <v>158</v>
      </c>
      <c r="BE142" s="228" t="n">
        <f aca="false">IF(N142="základná",J142,0)</f>
        <v>0</v>
      </c>
      <c r="BF142" s="228" t="n">
        <f aca="false">IF(N142="znížená",J142,0)</f>
        <v>365</v>
      </c>
      <c r="BG142" s="228" t="n">
        <f aca="false">IF(N142="zákl. prenesená",J142,0)</f>
        <v>0</v>
      </c>
      <c r="BH142" s="228" t="n">
        <f aca="false">IF(N142="zníž. prenesená",J142,0)</f>
        <v>0</v>
      </c>
      <c r="BI142" s="228" t="n">
        <f aca="false">IF(N142="nulová",J142,0)</f>
        <v>0</v>
      </c>
      <c r="BJ142" s="3" t="s">
        <v>161</v>
      </c>
      <c r="BK142" s="228" t="n">
        <f aca="false">ROUND(I142*H142,2)</f>
        <v>365</v>
      </c>
      <c r="BL142" s="3" t="s">
        <v>261</v>
      </c>
      <c r="BM142" s="227" t="s">
        <v>1186</v>
      </c>
    </row>
    <row r="143" s="26" customFormat="true" ht="24.15" hidden="false" customHeight="true" outlineLevel="0" collapsed="false">
      <c r="A143" s="19"/>
      <c r="B143" s="20"/>
      <c r="C143" s="216" t="s">
        <v>617</v>
      </c>
      <c r="D143" s="216" t="s">
        <v>162</v>
      </c>
      <c r="E143" s="217" t="s">
        <v>1187</v>
      </c>
      <c r="F143" s="218" t="s">
        <v>1188</v>
      </c>
      <c r="G143" s="219" t="s">
        <v>274</v>
      </c>
      <c r="H143" s="220" t="n">
        <v>25</v>
      </c>
      <c r="I143" s="221" t="n">
        <v>1.7</v>
      </c>
      <c r="J143" s="221" t="n">
        <f aca="false">ROUND(I143*H143,2)</f>
        <v>42.5</v>
      </c>
      <c r="K143" s="222"/>
      <c r="L143" s="25"/>
      <c r="M143" s="223"/>
      <c r="N143" s="224" t="s">
        <v>36</v>
      </c>
      <c r="O143" s="225" t="n">
        <v>0</v>
      </c>
      <c r="P143" s="225" t="n">
        <f aca="false">O143*H143</f>
        <v>0</v>
      </c>
      <c r="Q143" s="225" t="n">
        <v>0</v>
      </c>
      <c r="R143" s="225" t="n">
        <f aca="false">Q143*H143</f>
        <v>0</v>
      </c>
      <c r="S143" s="225" t="n">
        <v>0</v>
      </c>
      <c r="T143" s="226" t="n">
        <f aca="false">S143*H143</f>
        <v>0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R143" s="227" t="s">
        <v>261</v>
      </c>
      <c r="AT143" s="227" t="s">
        <v>162</v>
      </c>
      <c r="AU143" s="227" t="s">
        <v>161</v>
      </c>
      <c r="AY143" s="3" t="s">
        <v>158</v>
      </c>
      <c r="BE143" s="228" t="n">
        <f aca="false">IF(N143="základná",J143,0)</f>
        <v>0</v>
      </c>
      <c r="BF143" s="228" t="n">
        <f aca="false">IF(N143="znížená",J143,0)</f>
        <v>42.5</v>
      </c>
      <c r="BG143" s="228" t="n">
        <f aca="false">IF(N143="zákl. prenesená",J143,0)</f>
        <v>0</v>
      </c>
      <c r="BH143" s="228" t="n">
        <f aca="false">IF(N143="zníž. prenesená",J143,0)</f>
        <v>0</v>
      </c>
      <c r="BI143" s="228" t="n">
        <f aca="false">IF(N143="nulová",J143,0)</f>
        <v>0</v>
      </c>
      <c r="BJ143" s="3" t="s">
        <v>161</v>
      </c>
      <c r="BK143" s="228" t="n">
        <f aca="false">ROUND(I143*H143,2)</f>
        <v>42.5</v>
      </c>
      <c r="BL143" s="3" t="s">
        <v>261</v>
      </c>
      <c r="BM143" s="227" t="s">
        <v>1189</v>
      </c>
    </row>
    <row r="144" s="200" customFormat="true" ht="25.9" hidden="false" customHeight="true" outlineLevel="0" collapsed="false">
      <c r="B144" s="201"/>
      <c r="C144" s="202"/>
      <c r="D144" s="203" t="s">
        <v>69</v>
      </c>
      <c r="E144" s="204" t="s">
        <v>1117</v>
      </c>
      <c r="F144" s="204" t="s">
        <v>1118</v>
      </c>
      <c r="G144" s="202"/>
      <c r="H144" s="202"/>
      <c r="I144" s="202"/>
      <c r="J144" s="205" t="n">
        <f aca="false">BK144</f>
        <v>1148.8</v>
      </c>
      <c r="K144" s="202"/>
      <c r="L144" s="206"/>
      <c r="M144" s="207"/>
      <c r="N144" s="208"/>
      <c r="O144" s="208"/>
      <c r="P144" s="209" t="n">
        <f aca="false">SUM(P145:P148)</f>
        <v>67.84</v>
      </c>
      <c r="Q144" s="208"/>
      <c r="R144" s="209" t="n">
        <f aca="false">SUM(R145:R148)</f>
        <v>0</v>
      </c>
      <c r="S144" s="208"/>
      <c r="T144" s="210" t="n">
        <f aca="false">SUM(T145:T148)</f>
        <v>0</v>
      </c>
      <c r="AR144" s="211" t="s">
        <v>166</v>
      </c>
      <c r="AT144" s="212" t="s">
        <v>69</v>
      </c>
      <c r="AU144" s="212" t="s">
        <v>70</v>
      </c>
      <c r="AY144" s="211" t="s">
        <v>158</v>
      </c>
      <c r="BK144" s="213" t="n">
        <f aca="false">SUM(BK145:BK148)</f>
        <v>1148.8</v>
      </c>
    </row>
    <row r="145" s="26" customFormat="true" ht="33" hidden="false" customHeight="true" outlineLevel="0" collapsed="false">
      <c r="A145" s="19"/>
      <c r="B145" s="20"/>
      <c r="C145" s="216" t="s">
        <v>587</v>
      </c>
      <c r="D145" s="216" t="s">
        <v>162</v>
      </c>
      <c r="E145" s="217" t="s">
        <v>1190</v>
      </c>
      <c r="F145" s="218" t="s">
        <v>1191</v>
      </c>
      <c r="G145" s="219" t="s">
        <v>190</v>
      </c>
      <c r="H145" s="220" t="n">
        <v>64</v>
      </c>
      <c r="I145" s="221" t="n">
        <v>12.91</v>
      </c>
      <c r="J145" s="221" t="n">
        <f aca="false">ROUND(I145*H145,2)</f>
        <v>826.24</v>
      </c>
      <c r="K145" s="222"/>
      <c r="L145" s="25"/>
      <c r="M145" s="223"/>
      <c r="N145" s="224" t="s">
        <v>36</v>
      </c>
      <c r="O145" s="225" t="n">
        <v>1.06</v>
      </c>
      <c r="P145" s="225" t="n">
        <f aca="false">O145*H145</f>
        <v>67.84</v>
      </c>
      <c r="Q145" s="225" t="n">
        <v>0</v>
      </c>
      <c r="R145" s="225" t="n">
        <f aca="false">Q145*H145</f>
        <v>0</v>
      </c>
      <c r="S145" s="225" t="n">
        <v>0</v>
      </c>
      <c r="T145" s="226" t="n">
        <f aca="false">S145*H145</f>
        <v>0</v>
      </c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R145" s="227" t="s">
        <v>1011</v>
      </c>
      <c r="AT145" s="227" t="s">
        <v>162</v>
      </c>
      <c r="AU145" s="227" t="s">
        <v>78</v>
      </c>
      <c r="AY145" s="3" t="s">
        <v>158</v>
      </c>
      <c r="BE145" s="228" t="n">
        <f aca="false">IF(N145="základná",J145,0)</f>
        <v>0</v>
      </c>
      <c r="BF145" s="228" t="n">
        <f aca="false">IF(N145="znížená",J145,0)</f>
        <v>826.24</v>
      </c>
      <c r="BG145" s="228" t="n">
        <f aca="false">IF(N145="zákl. prenesená",J145,0)</f>
        <v>0</v>
      </c>
      <c r="BH145" s="228" t="n">
        <f aca="false">IF(N145="zníž. prenesená",J145,0)</f>
        <v>0</v>
      </c>
      <c r="BI145" s="228" t="n">
        <f aca="false">IF(N145="nulová",J145,0)</f>
        <v>0</v>
      </c>
      <c r="BJ145" s="3" t="s">
        <v>161</v>
      </c>
      <c r="BK145" s="228" t="n">
        <f aca="false">ROUND(I145*H145,2)</f>
        <v>826.24</v>
      </c>
      <c r="BL145" s="3" t="s">
        <v>1011</v>
      </c>
      <c r="BM145" s="227" t="s">
        <v>1192</v>
      </c>
    </row>
    <row r="146" s="26" customFormat="true" ht="24.15" hidden="false" customHeight="true" outlineLevel="0" collapsed="false">
      <c r="A146" s="19"/>
      <c r="B146" s="20"/>
      <c r="C146" s="216" t="s">
        <v>591</v>
      </c>
      <c r="D146" s="216" t="s">
        <v>162</v>
      </c>
      <c r="E146" s="217" t="s">
        <v>1193</v>
      </c>
      <c r="F146" s="218" t="s">
        <v>1194</v>
      </c>
      <c r="G146" s="219" t="s">
        <v>217</v>
      </c>
      <c r="H146" s="220" t="n">
        <v>1</v>
      </c>
      <c r="I146" s="221" t="n">
        <v>280</v>
      </c>
      <c r="J146" s="221" t="n">
        <f aca="false">ROUND(I146*H146,2)</f>
        <v>280</v>
      </c>
      <c r="K146" s="222"/>
      <c r="L146" s="25"/>
      <c r="M146" s="223"/>
      <c r="N146" s="224" t="s">
        <v>36</v>
      </c>
      <c r="O146" s="225" t="n">
        <v>0</v>
      </c>
      <c r="P146" s="225" t="n">
        <f aca="false">O146*H146</f>
        <v>0</v>
      </c>
      <c r="Q146" s="225" t="n">
        <v>0</v>
      </c>
      <c r="R146" s="225" t="n">
        <f aca="false">Q146*H146</f>
        <v>0</v>
      </c>
      <c r="S146" s="225" t="n">
        <v>0</v>
      </c>
      <c r="T146" s="226" t="n">
        <f aca="false">S146*H146</f>
        <v>0</v>
      </c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R146" s="227" t="s">
        <v>1011</v>
      </c>
      <c r="AT146" s="227" t="s">
        <v>162</v>
      </c>
      <c r="AU146" s="227" t="s">
        <v>78</v>
      </c>
      <c r="AY146" s="3" t="s">
        <v>158</v>
      </c>
      <c r="BE146" s="228" t="n">
        <f aca="false">IF(N146="základná",J146,0)</f>
        <v>0</v>
      </c>
      <c r="BF146" s="228" t="n">
        <f aca="false">IF(N146="znížená",J146,0)</f>
        <v>280</v>
      </c>
      <c r="BG146" s="228" t="n">
        <f aca="false">IF(N146="zákl. prenesená",J146,0)</f>
        <v>0</v>
      </c>
      <c r="BH146" s="228" t="n">
        <f aca="false">IF(N146="zníž. prenesená",J146,0)</f>
        <v>0</v>
      </c>
      <c r="BI146" s="228" t="n">
        <f aca="false">IF(N146="nulová",J146,0)</f>
        <v>0</v>
      </c>
      <c r="BJ146" s="3" t="s">
        <v>161</v>
      </c>
      <c r="BK146" s="228" t="n">
        <f aca="false">ROUND(I146*H146,2)</f>
        <v>280</v>
      </c>
      <c r="BL146" s="3" t="s">
        <v>1011</v>
      </c>
      <c r="BM146" s="227" t="s">
        <v>1195</v>
      </c>
    </row>
    <row r="147" s="26" customFormat="true" ht="16.5" hidden="false" customHeight="true" outlineLevel="0" collapsed="false">
      <c r="A147" s="19"/>
      <c r="B147" s="20"/>
      <c r="C147" s="216" t="s">
        <v>595</v>
      </c>
      <c r="D147" s="216" t="s">
        <v>162</v>
      </c>
      <c r="E147" s="217" t="s">
        <v>1196</v>
      </c>
      <c r="F147" s="218" t="s">
        <v>1197</v>
      </c>
      <c r="G147" s="219" t="s">
        <v>217</v>
      </c>
      <c r="H147" s="220" t="n">
        <v>1</v>
      </c>
      <c r="I147" s="221" t="n">
        <v>32</v>
      </c>
      <c r="J147" s="221" t="n">
        <f aca="false">ROUND(I147*H147,2)</f>
        <v>32</v>
      </c>
      <c r="K147" s="222"/>
      <c r="L147" s="25"/>
      <c r="M147" s="223"/>
      <c r="N147" s="224" t="s">
        <v>36</v>
      </c>
      <c r="O147" s="225" t="n">
        <v>0</v>
      </c>
      <c r="P147" s="225" t="n">
        <f aca="false">O147*H147</f>
        <v>0</v>
      </c>
      <c r="Q147" s="225" t="n">
        <v>0</v>
      </c>
      <c r="R147" s="225" t="n">
        <f aca="false">Q147*H147</f>
        <v>0</v>
      </c>
      <c r="S147" s="225" t="n">
        <v>0</v>
      </c>
      <c r="T147" s="226" t="n">
        <f aca="false">S147*H147</f>
        <v>0</v>
      </c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R147" s="227" t="s">
        <v>1011</v>
      </c>
      <c r="AT147" s="227" t="s">
        <v>162</v>
      </c>
      <c r="AU147" s="227" t="s">
        <v>78</v>
      </c>
      <c r="AY147" s="3" t="s">
        <v>158</v>
      </c>
      <c r="BE147" s="228" t="n">
        <f aca="false">IF(N147="základná",J147,0)</f>
        <v>0</v>
      </c>
      <c r="BF147" s="228" t="n">
        <f aca="false">IF(N147="znížená",J147,0)</f>
        <v>32</v>
      </c>
      <c r="BG147" s="228" t="n">
        <f aca="false">IF(N147="zákl. prenesená",J147,0)</f>
        <v>0</v>
      </c>
      <c r="BH147" s="228" t="n">
        <f aca="false">IF(N147="zníž. prenesená",J147,0)</f>
        <v>0</v>
      </c>
      <c r="BI147" s="228" t="n">
        <f aca="false">IF(N147="nulová",J147,0)</f>
        <v>0</v>
      </c>
      <c r="BJ147" s="3" t="s">
        <v>161</v>
      </c>
      <c r="BK147" s="228" t="n">
        <f aca="false">ROUND(I147*H147,2)</f>
        <v>32</v>
      </c>
      <c r="BL147" s="3" t="s">
        <v>1011</v>
      </c>
      <c r="BM147" s="227" t="s">
        <v>1198</v>
      </c>
    </row>
    <row r="148" s="26" customFormat="true" ht="16.5" hidden="false" customHeight="true" outlineLevel="0" collapsed="false">
      <c r="A148" s="19"/>
      <c r="B148" s="20"/>
      <c r="C148" s="216" t="s">
        <v>599</v>
      </c>
      <c r="D148" s="216" t="s">
        <v>162</v>
      </c>
      <c r="E148" s="217" t="s">
        <v>1199</v>
      </c>
      <c r="F148" s="218" t="s">
        <v>1200</v>
      </c>
      <c r="G148" s="219" t="s">
        <v>190</v>
      </c>
      <c r="H148" s="220" t="n">
        <v>4</v>
      </c>
      <c r="I148" s="221" t="n">
        <v>2.64</v>
      </c>
      <c r="J148" s="221" t="n">
        <f aca="false">ROUND(I148*H148,2)</f>
        <v>10.56</v>
      </c>
      <c r="K148" s="222"/>
      <c r="L148" s="25"/>
      <c r="M148" s="239"/>
      <c r="N148" s="240" t="s">
        <v>36</v>
      </c>
      <c r="O148" s="241" t="n">
        <v>0</v>
      </c>
      <c r="P148" s="241" t="n">
        <f aca="false">O148*H148</f>
        <v>0</v>
      </c>
      <c r="Q148" s="241" t="n">
        <v>0</v>
      </c>
      <c r="R148" s="241" t="n">
        <f aca="false">Q148*H148</f>
        <v>0</v>
      </c>
      <c r="S148" s="241" t="n">
        <v>0</v>
      </c>
      <c r="T148" s="242" t="n">
        <f aca="false">S148*H148</f>
        <v>0</v>
      </c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R148" s="227" t="s">
        <v>1011</v>
      </c>
      <c r="AT148" s="227" t="s">
        <v>162</v>
      </c>
      <c r="AU148" s="227" t="s">
        <v>78</v>
      </c>
      <c r="AY148" s="3" t="s">
        <v>158</v>
      </c>
      <c r="BE148" s="228" t="n">
        <f aca="false">IF(N148="základná",J148,0)</f>
        <v>0</v>
      </c>
      <c r="BF148" s="228" t="n">
        <f aca="false">IF(N148="znížená",J148,0)</f>
        <v>10.56</v>
      </c>
      <c r="BG148" s="228" t="n">
        <f aca="false">IF(N148="zákl. prenesená",J148,0)</f>
        <v>0</v>
      </c>
      <c r="BH148" s="228" t="n">
        <f aca="false">IF(N148="zníž. prenesená",J148,0)</f>
        <v>0</v>
      </c>
      <c r="BI148" s="228" t="n">
        <f aca="false">IF(N148="nulová",J148,0)</f>
        <v>0</v>
      </c>
      <c r="BJ148" s="3" t="s">
        <v>161</v>
      </c>
      <c r="BK148" s="228" t="n">
        <f aca="false">ROUND(I148*H148,2)</f>
        <v>10.56</v>
      </c>
      <c r="BL148" s="3" t="s">
        <v>1011</v>
      </c>
      <c r="BM148" s="227" t="s">
        <v>1201</v>
      </c>
    </row>
    <row r="149" s="26" customFormat="true" ht="6.95" hidden="false" customHeight="true" outlineLevel="0" collapsed="false">
      <c r="A149" s="19"/>
      <c r="B149" s="53"/>
      <c r="C149" s="54"/>
      <c r="D149" s="54"/>
      <c r="E149" s="54"/>
      <c r="F149" s="54"/>
      <c r="G149" s="54"/>
      <c r="H149" s="54"/>
      <c r="I149" s="54"/>
      <c r="J149" s="54"/>
      <c r="K149" s="54"/>
      <c r="L149" s="25"/>
      <c r="M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</row>
  </sheetData>
  <sheetProtection algorithmName="SHA-512" hashValue="MF7MVBciSGDykrIRFEWQBCrX/lUBGDps9qXmUcTP/HMJY35UqFnVysBDl9XrxXxQi/nfi5TTxurO+DoIcl8Cbw==" saltValue="kEukoY1os07ZKG6gbR/6L8Zwd4EUyGe58GUwhTvgcB2Ga2TDJq99DhiJZYZj4TUyom7GdlO2gjSoM4A/cVSHMA==" spinCount="100000" sheet="true" password="f684" objects="true" scenarios="true" formatColumns="false" formatRows="false" autoFilter="false"/>
  <autoFilter ref="C121:K148"/>
  <mergeCells count="8">
    <mergeCell ref="L2:V2"/>
    <mergeCell ref="E7:H7"/>
    <mergeCell ref="E9:H9"/>
    <mergeCell ref="E27:H27"/>
    <mergeCell ref="E85:H85"/>
    <mergeCell ref="E87:H87"/>
    <mergeCell ref="E112:H112"/>
    <mergeCell ref="E114:H114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M15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1" customFormat="false" ht="12.8" hidden="false" customHeight="false" outlineLevel="0" collapsed="false">
      <c r="A1" s="8"/>
    </row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106</v>
      </c>
    </row>
    <row r="3" customFormat="false" ht="6.95" hidden="false" customHeight="true" outlineLevel="0" collapsed="false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6"/>
      <c r="AT3" s="3" t="s">
        <v>70</v>
      </c>
    </row>
    <row r="4" customFormat="false" ht="24.95" hidden="false" customHeight="true" outlineLevel="0" collapsed="false">
      <c r="B4" s="6"/>
      <c r="D4" s="123" t="s">
        <v>128</v>
      </c>
      <c r="L4" s="6"/>
      <c r="M4" s="124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25" t="s">
        <v>12</v>
      </c>
      <c r="L6" s="6"/>
    </row>
    <row r="7" customFormat="false" ht="16.5" hidden="false" customHeight="true" outlineLevel="0" collapsed="false">
      <c r="B7" s="6"/>
      <c r="E7" s="126" t="str">
        <f aca="false">'Rekapitulácia stavby'!K6</f>
        <v>REKONŠTRUKCIA KULTÚRNEHO DOMU V OBCI NOVÝ RUSKOV</v>
      </c>
      <c r="F7" s="126"/>
      <c r="G7" s="126"/>
      <c r="H7" s="126"/>
      <c r="L7" s="6"/>
    </row>
    <row r="8" s="26" customFormat="true" ht="12" hidden="false" customHeight="true" outlineLevel="0" collapsed="false">
      <c r="A8" s="19"/>
      <c r="B8" s="25"/>
      <c r="C8" s="19"/>
      <c r="D8" s="125" t="s">
        <v>129</v>
      </c>
      <c r="E8" s="19"/>
      <c r="F8" s="19"/>
      <c r="G8" s="19"/>
      <c r="H8" s="19"/>
      <c r="I8" s="19"/>
      <c r="J8" s="19"/>
      <c r="K8" s="19"/>
      <c r="L8" s="50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26" customFormat="true" ht="16.5" hidden="false" customHeight="true" outlineLevel="0" collapsed="false">
      <c r="A9" s="19"/>
      <c r="B9" s="25"/>
      <c r="C9" s="19"/>
      <c r="D9" s="19"/>
      <c r="E9" s="127" t="s">
        <v>1202</v>
      </c>
      <c r="F9" s="127"/>
      <c r="G9" s="127"/>
      <c r="H9" s="127"/>
      <c r="I9" s="19"/>
      <c r="J9" s="19"/>
      <c r="K9" s="19"/>
      <c r="L9" s="50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="26" customFormat="true" ht="12.8" hidden="false" customHeight="false" outlineLevel="0" collapsed="false">
      <c r="A10" s="19"/>
      <c r="B10" s="25"/>
      <c r="C10" s="19"/>
      <c r="D10" s="19"/>
      <c r="E10" s="19"/>
      <c r="F10" s="19"/>
      <c r="G10" s="19"/>
      <c r="H10" s="19"/>
      <c r="I10" s="19"/>
      <c r="J10" s="19"/>
      <c r="K10" s="19"/>
      <c r="L10" s="50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26" customFormat="true" ht="12" hidden="false" customHeight="true" outlineLevel="0" collapsed="false">
      <c r="A11" s="19"/>
      <c r="B11" s="25"/>
      <c r="C11" s="19"/>
      <c r="D11" s="125" t="s">
        <v>14</v>
      </c>
      <c r="E11" s="19"/>
      <c r="F11" s="128"/>
      <c r="G11" s="19"/>
      <c r="H11" s="19"/>
      <c r="I11" s="125" t="s">
        <v>15</v>
      </c>
      <c r="J11" s="128"/>
      <c r="K11" s="19"/>
      <c r="L11" s="50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="26" customFormat="true" ht="12" hidden="false" customHeight="true" outlineLevel="0" collapsed="false">
      <c r="A12" s="19"/>
      <c r="B12" s="25"/>
      <c r="C12" s="19"/>
      <c r="D12" s="125" t="s">
        <v>16</v>
      </c>
      <c r="E12" s="19"/>
      <c r="F12" s="128" t="s">
        <v>827</v>
      </c>
      <c r="G12" s="19"/>
      <c r="H12" s="19"/>
      <c r="I12" s="125" t="s">
        <v>18</v>
      </c>
      <c r="J12" s="129" t="str">
        <f aca="false">'Rekapitulácia stavby'!AN8</f>
        <v>12. 2022</v>
      </c>
      <c r="K12" s="19"/>
      <c r="L12" s="50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26" customFormat="true" ht="10.8" hidden="false" customHeight="true" outlineLevel="0" collapsed="false">
      <c r="A13" s="19"/>
      <c r="B13" s="25"/>
      <c r="C13" s="19"/>
      <c r="D13" s="19"/>
      <c r="E13" s="19"/>
      <c r="F13" s="19"/>
      <c r="G13" s="19"/>
      <c r="H13" s="19"/>
      <c r="I13" s="19"/>
      <c r="J13" s="19"/>
      <c r="K13" s="19"/>
      <c r="L13" s="50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="26" customFormat="true" ht="12" hidden="false" customHeight="true" outlineLevel="0" collapsed="false">
      <c r="A14" s="19"/>
      <c r="B14" s="25"/>
      <c r="C14" s="19"/>
      <c r="D14" s="125" t="s">
        <v>20</v>
      </c>
      <c r="E14" s="19"/>
      <c r="F14" s="19"/>
      <c r="G14" s="19"/>
      <c r="H14" s="19"/>
      <c r="I14" s="125" t="s">
        <v>21</v>
      </c>
      <c r="J14" s="128"/>
      <c r="K14" s="19"/>
      <c r="L14" s="50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26" customFormat="true" ht="18" hidden="false" customHeight="true" outlineLevel="0" collapsed="false">
      <c r="A15" s="19"/>
      <c r="B15" s="25"/>
      <c r="C15" s="19"/>
      <c r="D15" s="19"/>
      <c r="E15" s="128" t="s">
        <v>828</v>
      </c>
      <c r="F15" s="19"/>
      <c r="G15" s="19"/>
      <c r="H15" s="19"/>
      <c r="I15" s="125" t="s">
        <v>23</v>
      </c>
      <c r="J15" s="128"/>
      <c r="K15" s="19"/>
      <c r="L15" s="50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="26" customFormat="true" ht="6.95" hidden="false" customHeight="true" outlineLevel="0" collapsed="false">
      <c r="A16" s="19"/>
      <c r="B16" s="25"/>
      <c r="C16" s="19"/>
      <c r="D16" s="19"/>
      <c r="E16" s="19"/>
      <c r="F16" s="19"/>
      <c r="G16" s="19"/>
      <c r="H16" s="19"/>
      <c r="I16" s="19"/>
      <c r="J16" s="19"/>
      <c r="K16" s="19"/>
      <c r="L16" s="50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="26" customFormat="true" ht="12" hidden="false" customHeight="true" outlineLevel="0" collapsed="false">
      <c r="A17" s="19"/>
      <c r="B17" s="25"/>
      <c r="C17" s="19"/>
      <c r="D17" s="125" t="s">
        <v>24</v>
      </c>
      <c r="E17" s="19"/>
      <c r="F17" s="19"/>
      <c r="G17" s="19"/>
      <c r="H17" s="19"/>
      <c r="I17" s="125" t="s">
        <v>21</v>
      </c>
      <c r="J17" s="128"/>
      <c r="K17" s="19"/>
      <c r="L17" s="50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26" customFormat="true" ht="18" hidden="false" customHeight="true" outlineLevel="0" collapsed="false">
      <c r="A18" s="19"/>
      <c r="B18" s="25"/>
      <c r="C18" s="19"/>
      <c r="D18" s="19"/>
      <c r="E18" s="128" t="s">
        <v>25</v>
      </c>
      <c r="F18" s="19"/>
      <c r="G18" s="19"/>
      <c r="H18" s="19"/>
      <c r="I18" s="125" t="s">
        <v>23</v>
      </c>
      <c r="J18" s="128"/>
      <c r="K18" s="19"/>
      <c r="L18" s="50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="26" customFormat="true" ht="6.95" hidden="false" customHeight="true" outlineLevel="0" collapsed="false">
      <c r="A19" s="19"/>
      <c r="B19" s="25"/>
      <c r="C19" s="19"/>
      <c r="D19" s="19"/>
      <c r="E19" s="19"/>
      <c r="F19" s="19"/>
      <c r="G19" s="19"/>
      <c r="H19" s="19"/>
      <c r="I19" s="19"/>
      <c r="J19" s="19"/>
      <c r="K19" s="19"/>
      <c r="L19" s="50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26" customFormat="true" ht="12" hidden="false" customHeight="true" outlineLevel="0" collapsed="false">
      <c r="A20" s="19"/>
      <c r="B20" s="25"/>
      <c r="C20" s="19"/>
      <c r="D20" s="125" t="s">
        <v>26</v>
      </c>
      <c r="E20" s="19"/>
      <c r="F20" s="19"/>
      <c r="G20" s="19"/>
      <c r="H20" s="19"/>
      <c r="I20" s="125" t="s">
        <v>21</v>
      </c>
      <c r="J20" s="128"/>
      <c r="K20" s="19"/>
      <c r="L20" s="50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="26" customFormat="true" ht="18" hidden="false" customHeight="true" outlineLevel="0" collapsed="false">
      <c r="A21" s="19"/>
      <c r="B21" s="25"/>
      <c r="C21" s="19"/>
      <c r="D21" s="19"/>
      <c r="E21" s="128" t="s">
        <v>829</v>
      </c>
      <c r="F21" s="19"/>
      <c r="G21" s="19"/>
      <c r="H21" s="19"/>
      <c r="I21" s="125" t="s">
        <v>23</v>
      </c>
      <c r="J21" s="128"/>
      <c r="K21" s="19"/>
      <c r="L21" s="50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="26" customFormat="true" ht="6.95" hidden="false" customHeight="true" outlineLevel="0" collapsed="false">
      <c r="A22" s="19"/>
      <c r="B22" s="25"/>
      <c r="C22" s="19"/>
      <c r="D22" s="19"/>
      <c r="E22" s="19"/>
      <c r="F22" s="19"/>
      <c r="G22" s="19"/>
      <c r="H22" s="19"/>
      <c r="I22" s="19"/>
      <c r="J22" s="19"/>
      <c r="K22" s="19"/>
      <c r="L22" s="50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="26" customFormat="true" ht="12" hidden="false" customHeight="true" outlineLevel="0" collapsed="false">
      <c r="A23" s="19"/>
      <c r="B23" s="25"/>
      <c r="C23" s="19"/>
      <c r="D23" s="125" t="s">
        <v>28</v>
      </c>
      <c r="E23" s="19"/>
      <c r="F23" s="19"/>
      <c r="G23" s="19"/>
      <c r="H23" s="19"/>
      <c r="I23" s="125" t="s">
        <v>21</v>
      </c>
      <c r="J23" s="128"/>
      <c r="K23" s="19"/>
      <c r="L23" s="50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="26" customFormat="true" ht="18" hidden="false" customHeight="true" outlineLevel="0" collapsed="false">
      <c r="A24" s="19"/>
      <c r="B24" s="25"/>
      <c r="C24" s="19"/>
      <c r="D24" s="19"/>
      <c r="E24" s="128" t="s">
        <v>830</v>
      </c>
      <c r="F24" s="19"/>
      <c r="G24" s="19"/>
      <c r="H24" s="19"/>
      <c r="I24" s="125" t="s">
        <v>23</v>
      </c>
      <c r="J24" s="128"/>
      <c r="K24" s="19"/>
      <c r="L24" s="50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="26" customFormat="true" ht="6.95" hidden="false" customHeight="true" outlineLevel="0" collapsed="false">
      <c r="A25" s="19"/>
      <c r="B25" s="25"/>
      <c r="C25" s="19"/>
      <c r="D25" s="19"/>
      <c r="E25" s="19"/>
      <c r="F25" s="19"/>
      <c r="G25" s="19"/>
      <c r="H25" s="19"/>
      <c r="I25" s="19"/>
      <c r="J25" s="19"/>
      <c r="K25" s="19"/>
      <c r="L25" s="50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="26" customFormat="true" ht="12" hidden="false" customHeight="true" outlineLevel="0" collapsed="false">
      <c r="A26" s="19"/>
      <c r="B26" s="25"/>
      <c r="C26" s="19"/>
      <c r="D26" s="125" t="s">
        <v>29</v>
      </c>
      <c r="E26" s="19"/>
      <c r="F26" s="19"/>
      <c r="G26" s="19"/>
      <c r="H26" s="19"/>
      <c r="I26" s="19"/>
      <c r="J26" s="19"/>
      <c r="K26" s="19"/>
      <c r="L26" s="50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="135" customFormat="true" ht="16.5" hidden="false" customHeight="true" outlineLevel="0" collapsed="false">
      <c r="A27" s="131"/>
      <c r="B27" s="132"/>
      <c r="C27" s="131"/>
      <c r="D27" s="131"/>
      <c r="E27" s="133"/>
      <c r="F27" s="133"/>
      <c r="G27" s="133"/>
      <c r="H27" s="133"/>
      <c r="I27" s="131"/>
      <c r="J27" s="131"/>
      <c r="K27" s="131"/>
      <c r="L27" s="134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6" customFormat="true" ht="6.95" hidden="false" customHeight="true" outlineLevel="0" collapsed="false">
      <c r="A28" s="19"/>
      <c r="B28" s="25"/>
      <c r="C28" s="19"/>
      <c r="D28" s="19"/>
      <c r="E28" s="19"/>
      <c r="F28" s="19"/>
      <c r="G28" s="19"/>
      <c r="H28" s="19"/>
      <c r="I28" s="19"/>
      <c r="J28" s="19"/>
      <c r="K28" s="19"/>
      <c r="L28" s="50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="26" customFormat="true" ht="6.95" hidden="false" customHeight="true" outlineLevel="0" collapsed="false">
      <c r="A29" s="19"/>
      <c r="B29" s="25"/>
      <c r="C29" s="19"/>
      <c r="D29" s="136"/>
      <c r="E29" s="136"/>
      <c r="F29" s="136"/>
      <c r="G29" s="136"/>
      <c r="H29" s="136"/>
      <c r="I29" s="136"/>
      <c r="J29" s="136"/>
      <c r="K29" s="136"/>
      <c r="L29" s="50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="26" customFormat="true" ht="25.45" hidden="false" customHeight="true" outlineLevel="0" collapsed="false">
      <c r="A30" s="19"/>
      <c r="B30" s="25"/>
      <c r="C30" s="19"/>
      <c r="D30" s="137" t="s">
        <v>30</v>
      </c>
      <c r="E30" s="19"/>
      <c r="F30" s="19"/>
      <c r="G30" s="19"/>
      <c r="H30" s="19"/>
      <c r="I30" s="19"/>
      <c r="J30" s="138" t="n">
        <f aca="false">ROUND(J121, 2)</f>
        <v>11439.01</v>
      </c>
      <c r="K30" s="19"/>
      <c r="L30" s="50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="26" customFormat="true" ht="6.95" hidden="false" customHeight="true" outlineLevel="0" collapsed="false">
      <c r="A31" s="19"/>
      <c r="B31" s="25"/>
      <c r="C31" s="19"/>
      <c r="D31" s="136"/>
      <c r="E31" s="136"/>
      <c r="F31" s="136"/>
      <c r="G31" s="136"/>
      <c r="H31" s="136"/>
      <c r="I31" s="136"/>
      <c r="J31" s="136"/>
      <c r="K31" s="136"/>
      <c r="L31" s="50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26" customFormat="true" ht="14.4" hidden="false" customHeight="true" outlineLevel="0" collapsed="false">
      <c r="A32" s="19"/>
      <c r="B32" s="25"/>
      <c r="C32" s="19"/>
      <c r="D32" s="19"/>
      <c r="E32" s="19"/>
      <c r="F32" s="139" t="s">
        <v>32</v>
      </c>
      <c r="G32" s="19"/>
      <c r="H32" s="19"/>
      <c r="I32" s="139" t="s">
        <v>31</v>
      </c>
      <c r="J32" s="139" t="s">
        <v>33</v>
      </c>
      <c r="K32" s="19"/>
      <c r="L32" s="50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="26" customFormat="true" ht="14.4" hidden="false" customHeight="true" outlineLevel="0" collapsed="false">
      <c r="A33" s="19"/>
      <c r="B33" s="25"/>
      <c r="C33" s="19"/>
      <c r="D33" s="140" t="s">
        <v>34</v>
      </c>
      <c r="E33" s="141" t="s">
        <v>35</v>
      </c>
      <c r="F33" s="142" t="n">
        <f aca="false">ROUND((SUM(BE121:BE149)),  2)</f>
        <v>0</v>
      </c>
      <c r="G33" s="143"/>
      <c r="H33" s="143"/>
      <c r="I33" s="144" t="n">
        <v>0.2</v>
      </c>
      <c r="J33" s="142" t="n">
        <f aca="false">ROUND(((SUM(BE121:BE149))*I33),  2)</f>
        <v>0</v>
      </c>
      <c r="K33" s="19"/>
      <c r="L33" s="50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="26" customFormat="true" ht="14.4" hidden="false" customHeight="true" outlineLevel="0" collapsed="false">
      <c r="A34" s="19"/>
      <c r="B34" s="25"/>
      <c r="C34" s="19"/>
      <c r="D34" s="19"/>
      <c r="E34" s="141" t="s">
        <v>36</v>
      </c>
      <c r="F34" s="145" t="n">
        <f aca="false">ROUND((SUM(BF121:BF149)),  2)</f>
        <v>11439.01</v>
      </c>
      <c r="G34" s="19"/>
      <c r="H34" s="19"/>
      <c r="I34" s="146" t="n">
        <v>0.2</v>
      </c>
      <c r="J34" s="145" t="n">
        <f aca="false">ROUND(((SUM(BF121:BF149))*I34),  2)</f>
        <v>2287.8</v>
      </c>
      <c r="K34" s="19"/>
      <c r="L34" s="50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26" customFormat="true" ht="14.4" hidden="true" customHeight="true" outlineLevel="0" collapsed="false">
      <c r="A35" s="19"/>
      <c r="B35" s="25"/>
      <c r="C35" s="19"/>
      <c r="D35" s="19"/>
      <c r="E35" s="125" t="s">
        <v>37</v>
      </c>
      <c r="F35" s="145" t="n">
        <f aca="false">ROUND((SUM(BG121:BG149)),  2)</f>
        <v>0</v>
      </c>
      <c r="G35" s="19"/>
      <c r="H35" s="19"/>
      <c r="I35" s="146" t="n">
        <v>0.2</v>
      </c>
      <c r="J35" s="145" t="n">
        <f aca="false">0</f>
        <v>0</v>
      </c>
      <c r="K35" s="19"/>
      <c r="L35" s="50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26" customFormat="true" ht="14.4" hidden="true" customHeight="true" outlineLevel="0" collapsed="false">
      <c r="A36" s="19"/>
      <c r="B36" s="25"/>
      <c r="C36" s="19"/>
      <c r="D36" s="19"/>
      <c r="E36" s="125" t="s">
        <v>38</v>
      </c>
      <c r="F36" s="145" t="n">
        <f aca="false">ROUND((SUM(BH121:BH149)),  2)</f>
        <v>0</v>
      </c>
      <c r="G36" s="19"/>
      <c r="H36" s="19"/>
      <c r="I36" s="146" t="n">
        <v>0.2</v>
      </c>
      <c r="J36" s="145" t="n">
        <f aca="false">0</f>
        <v>0</v>
      </c>
      <c r="K36" s="19"/>
      <c r="L36" s="50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="26" customFormat="true" ht="14.4" hidden="true" customHeight="true" outlineLevel="0" collapsed="false">
      <c r="A37" s="19"/>
      <c r="B37" s="25"/>
      <c r="C37" s="19"/>
      <c r="D37" s="19"/>
      <c r="E37" s="141" t="s">
        <v>39</v>
      </c>
      <c r="F37" s="142" t="n">
        <f aca="false">ROUND((SUM(BI121:BI149)),  2)</f>
        <v>0</v>
      </c>
      <c r="G37" s="143"/>
      <c r="H37" s="143"/>
      <c r="I37" s="144" t="n">
        <v>0</v>
      </c>
      <c r="J37" s="142" t="n">
        <f aca="false">0</f>
        <v>0</v>
      </c>
      <c r="K37" s="19"/>
      <c r="L37" s="50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="26" customFormat="true" ht="6.95" hidden="false" customHeight="true" outlineLevel="0" collapsed="false">
      <c r="A38" s="19"/>
      <c r="B38" s="25"/>
      <c r="C38" s="19"/>
      <c r="D38" s="19"/>
      <c r="E38" s="19"/>
      <c r="F38" s="19"/>
      <c r="G38" s="19"/>
      <c r="H38" s="19"/>
      <c r="I38" s="19"/>
      <c r="J38" s="19"/>
      <c r="K38" s="19"/>
      <c r="L38" s="50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="26" customFormat="true" ht="25.45" hidden="false" customHeight="true" outlineLevel="0" collapsed="false">
      <c r="A39" s="19"/>
      <c r="B39" s="25"/>
      <c r="C39" s="147"/>
      <c r="D39" s="148" t="s">
        <v>40</v>
      </c>
      <c r="E39" s="149"/>
      <c r="F39" s="149"/>
      <c r="G39" s="150" t="s">
        <v>41</v>
      </c>
      <c r="H39" s="151" t="s">
        <v>42</v>
      </c>
      <c r="I39" s="149"/>
      <c r="J39" s="152" t="n">
        <f aca="false">SUM(J30:J37)</f>
        <v>13726.81</v>
      </c>
      <c r="K39" s="153"/>
      <c r="L39" s="50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="26" customFormat="true" ht="14.4" hidden="false" customHeight="true" outlineLevel="0" collapsed="false">
      <c r="A40" s="19"/>
      <c r="B40" s="25"/>
      <c r="C40" s="19"/>
      <c r="D40" s="19"/>
      <c r="E40" s="19"/>
      <c r="F40" s="19"/>
      <c r="G40" s="19"/>
      <c r="H40" s="19"/>
      <c r="I40" s="19"/>
      <c r="J40" s="19"/>
      <c r="K40" s="19"/>
      <c r="L40" s="50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6" customFormat="true" ht="14.4" hidden="false" customHeight="true" outlineLevel="0" collapsed="false">
      <c r="B50" s="50"/>
      <c r="D50" s="154" t="s">
        <v>43</v>
      </c>
      <c r="E50" s="155"/>
      <c r="F50" s="155"/>
      <c r="G50" s="154" t="s">
        <v>44</v>
      </c>
      <c r="H50" s="155"/>
      <c r="I50" s="155"/>
      <c r="J50" s="155"/>
      <c r="K50" s="155"/>
      <c r="L50" s="50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6" customFormat="true" ht="12.8" hidden="false" customHeight="false" outlineLevel="0" collapsed="false">
      <c r="A61" s="19"/>
      <c r="B61" s="25"/>
      <c r="C61" s="19"/>
      <c r="D61" s="156" t="s">
        <v>45</v>
      </c>
      <c r="E61" s="157"/>
      <c r="F61" s="158" t="s">
        <v>46</v>
      </c>
      <c r="G61" s="156" t="s">
        <v>45</v>
      </c>
      <c r="H61" s="157"/>
      <c r="I61" s="157"/>
      <c r="J61" s="159" t="s">
        <v>46</v>
      </c>
      <c r="K61" s="157"/>
      <c r="L61" s="50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6" customFormat="true" ht="12.8" hidden="false" customHeight="false" outlineLevel="0" collapsed="false">
      <c r="A65" s="19"/>
      <c r="B65" s="25"/>
      <c r="C65" s="19"/>
      <c r="D65" s="154" t="s">
        <v>47</v>
      </c>
      <c r="E65" s="160"/>
      <c r="F65" s="160"/>
      <c r="G65" s="154" t="s">
        <v>48</v>
      </c>
      <c r="H65" s="160"/>
      <c r="I65" s="160"/>
      <c r="J65" s="160"/>
      <c r="K65" s="160"/>
      <c r="L65" s="50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6" customFormat="true" ht="12.8" hidden="false" customHeight="false" outlineLevel="0" collapsed="false">
      <c r="A76" s="19"/>
      <c r="B76" s="25"/>
      <c r="C76" s="19"/>
      <c r="D76" s="156" t="s">
        <v>45</v>
      </c>
      <c r="E76" s="157"/>
      <c r="F76" s="158" t="s">
        <v>46</v>
      </c>
      <c r="G76" s="156" t="s">
        <v>45</v>
      </c>
      <c r="H76" s="157"/>
      <c r="I76" s="157"/>
      <c r="J76" s="159" t="s">
        <v>46</v>
      </c>
      <c r="K76" s="157"/>
      <c r="L76" s="50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="26" customFormat="true" ht="14.4" hidden="false" customHeight="true" outlineLevel="0" collapsed="false">
      <c r="A77" s="19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50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="26" customFormat="true" ht="6.95" hidden="false" customHeight="true" outlineLevel="0" collapsed="false">
      <c r="A81" s="19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50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="26" customFormat="true" ht="24.95" hidden="false" customHeight="true" outlineLevel="0" collapsed="false">
      <c r="A82" s="19"/>
      <c r="B82" s="20"/>
      <c r="C82" s="9" t="s">
        <v>131</v>
      </c>
      <c r="D82" s="21"/>
      <c r="E82" s="21"/>
      <c r="F82" s="21"/>
      <c r="G82" s="21"/>
      <c r="H82" s="21"/>
      <c r="I82" s="21"/>
      <c r="J82" s="21"/>
      <c r="K82" s="21"/>
      <c r="L82" s="50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="26" customFormat="true" ht="6.95" hidden="false" customHeight="true" outlineLevel="0" collapsed="false">
      <c r="A83" s="19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50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="26" customFormat="true" ht="12" hidden="false" customHeight="true" outlineLevel="0" collapsed="false">
      <c r="A84" s="19"/>
      <c r="B84" s="20"/>
      <c r="C84" s="15" t="s">
        <v>12</v>
      </c>
      <c r="D84" s="21"/>
      <c r="E84" s="21"/>
      <c r="F84" s="21"/>
      <c r="G84" s="21"/>
      <c r="H84" s="21"/>
      <c r="I84" s="21"/>
      <c r="J84" s="21"/>
      <c r="K84" s="21"/>
      <c r="L84" s="50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="26" customFormat="true" ht="16.5" hidden="false" customHeight="true" outlineLevel="0" collapsed="false">
      <c r="A85" s="19"/>
      <c r="B85" s="20"/>
      <c r="C85" s="21"/>
      <c r="D85" s="21"/>
      <c r="E85" s="165" t="str">
        <f aca="false">E7</f>
        <v>REKONŠTRUKCIA KULTÚRNEHO DOMU V OBCI NOVÝ RUSKOV</v>
      </c>
      <c r="F85" s="165"/>
      <c r="G85" s="165"/>
      <c r="H85" s="165"/>
      <c r="I85" s="21"/>
      <c r="J85" s="21"/>
      <c r="K85" s="21"/>
      <c r="L85" s="50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="26" customFormat="true" ht="12" hidden="false" customHeight="true" outlineLevel="0" collapsed="false">
      <c r="A86" s="19"/>
      <c r="B86" s="20"/>
      <c r="C86" s="15" t="s">
        <v>129</v>
      </c>
      <c r="D86" s="21"/>
      <c r="E86" s="21"/>
      <c r="F86" s="21"/>
      <c r="G86" s="21"/>
      <c r="H86" s="21"/>
      <c r="I86" s="21"/>
      <c r="J86" s="21"/>
      <c r="K86" s="21"/>
      <c r="L86" s="50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="26" customFormat="true" ht="16.5" hidden="false" customHeight="true" outlineLevel="0" collapsed="false">
      <c r="A87" s="19"/>
      <c r="B87" s="20"/>
      <c r="C87" s="21"/>
      <c r="D87" s="21"/>
      <c r="E87" s="65" t="str">
        <f aca="false">E9</f>
        <v>B 3.3 - Výmena systému chladenia</v>
      </c>
      <c r="F87" s="65"/>
      <c r="G87" s="65"/>
      <c r="H87" s="65"/>
      <c r="I87" s="21"/>
      <c r="J87" s="21"/>
      <c r="K87" s="21"/>
      <c r="L87" s="50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="26" customFormat="true" ht="6.95" hidden="false" customHeight="true" outlineLevel="0" collapsed="false">
      <c r="A88" s="19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50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="26" customFormat="true" ht="12" hidden="false" customHeight="true" outlineLevel="0" collapsed="false">
      <c r="A89" s="19"/>
      <c r="B89" s="20"/>
      <c r="C89" s="15" t="s">
        <v>16</v>
      </c>
      <c r="D89" s="21"/>
      <c r="E89" s="21"/>
      <c r="F89" s="16" t="str">
        <f aca="false">F12</f>
        <v>obec Veľký Ruskov</v>
      </c>
      <c r="G89" s="21"/>
      <c r="H89" s="21"/>
      <c r="I89" s="15" t="s">
        <v>18</v>
      </c>
      <c r="J89" s="166" t="str">
        <f aca="false">IF(J12="","",J12)</f>
        <v>12. 2022</v>
      </c>
      <c r="K89" s="21"/>
      <c r="L89" s="50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="26" customFormat="true" ht="6.95" hidden="false" customHeight="true" outlineLevel="0" collapsed="false">
      <c r="A90" s="19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50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="26" customFormat="true" ht="25.65" hidden="false" customHeight="true" outlineLevel="0" collapsed="false">
      <c r="A91" s="19"/>
      <c r="B91" s="20"/>
      <c r="C91" s="15" t="s">
        <v>20</v>
      </c>
      <c r="D91" s="21"/>
      <c r="E91" s="21"/>
      <c r="F91" s="16" t="str">
        <f aca="false">E15</f>
        <v>obec Nový Ruskov</v>
      </c>
      <c r="G91" s="21"/>
      <c r="H91" s="21"/>
      <c r="I91" s="15" t="s">
        <v>26</v>
      </c>
      <c r="J91" s="167" t="str">
        <f aca="false">E21</f>
        <v>Ing. Pavol Fedorčák, PhD.</v>
      </c>
      <c r="K91" s="21"/>
      <c r="L91" s="50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="26" customFormat="true" ht="15.15" hidden="false" customHeight="true" outlineLevel="0" collapsed="false">
      <c r="A92" s="19"/>
      <c r="B92" s="20"/>
      <c r="C92" s="15" t="s">
        <v>24</v>
      </c>
      <c r="D92" s="21"/>
      <c r="E92" s="21"/>
      <c r="F92" s="16" t="str">
        <f aca="false">IF(E18="","",E18)</f>
        <v> </v>
      </c>
      <c r="G92" s="21"/>
      <c r="H92" s="21"/>
      <c r="I92" s="15" t="s">
        <v>28</v>
      </c>
      <c r="J92" s="167" t="str">
        <f aca="false">E24</f>
        <v>Ing. Peter Antol</v>
      </c>
      <c r="K92" s="21"/>
      <c r="L92" s="50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="26" customFormat="true" ht="10.3" hidden="false" customHeight="true" outlineLevel="0" collapsed="false">
      <c r="A93" s="19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50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="26" customFormat="true" ht="29.3" hidden="false" customHeight="true" outlineLevel="0" collapsed="false">
      <c r="A94" s="19"/>
      <c r="B94" s="20"/>
      <c r="C94" s="168" t="s">
        <v>132</v>
      </c>
      <c r="D94" s="169"/>
      <c r="E94" s="169"/>
      <c r="F94" s="169"/>
      <c r="G94" s="169"/>
      <c r="H94" s="169"/>
      <c r="I94" s="169"/>
      <c r="J94" s="170" t="s">
        <v>133</v>
      </c>
      <c r="K94" s="169"/>
      <c r="L94" s="50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="26" customFormat="true" ht="10.3" hidden="false" customHeight="true" outlineLevel="0" collapsed="false">
      <c r="A95" s="19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50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="26" customFormat="true" ht="22.8" hidden="false" customHeight="true" outlineLevel="0" collapsed="false">
      <c r="A96" s="19"/>
      <c r="B96" s="20"/>
      <c r="C96" s="171" t="s">
        <v>134</v>
      </c>
      <c r="D96" s="21"/>
      <c r="E96" s="21"/>
      <c r="F96" s="21"/>
      <c r="G96" s="21"/>
      <c r="H96" s="21"/>
      <c r="I96" s="21"/>
      <c r="J96" s="172" t="n">
        <f aca="false">J121</f>
        <v>11439.01</v>
      </c>
      <c r="K96" s="21"/>
      <c r="L96" s="50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U96" s="3" t="s">
        <v>135</v>
      </c>
    </row>
    <row r="97" s="173" customFormat="true" ht="24.95" hidden="false" customHeight="true" outlineLevel="0" collapsed="false">
      <c r="B97" s="174"/>
      <c r="C97" s="175"/>
      <c r="D97" s="176" t="s">
        <v>136</v>
      </c>
      <c r="E97" s="177"/>
      <c r="F97" s="177"/>
      <c r="G97" s="177"/>
      <c r="H97" s="177"/>
      <c r="I97" s="177"/>
      <c r="J97" s="178" t="n">
        <f aca="false">J122</f>
        <v>36.39</v>
      </c>
      <c r="K97" s="175"/>
      <c r="L97" s="179"/>
    </row>
    <row r="98" s="180" customFormat="true" ht="19.95" hidden="false" customHeight="true" outlineLevel="0" collapsed="false">
      <c r="B98" s="181"/>
      <c r="C98" s="182"/>
      <c r="D98" s="183" t="s">
        <v>138</v>
      </c>
      <c r="E98" s="184"/>
      <c r="F98" s="184"/>
      <c r="G98" s="184"/>
      <c r="H98" s="184"/>
      <c r="I98" s="184"/>
      <c r="J98" s="185" t="n">
        <f aca="false">J123</f>
        <v>36.39</v>
      </c>
      <c r="K98" s="182"/>
      <c r="L98" s="186"/>
    </row>
    <row r="99" s="173" customFormat="true" ht="24.95" hidden="false" customHeight="true" outlineLevel="0" collapsed="false">
      <c r="B99" s="174"/>
      <c r="C99" s="175"/>
      <c r="D99" s="176" t="s">
        <v>140</v>
      </c>
      <c r="E99" s="177"/>
      <c r="F99" s="177"/>
      <c r="G99" s="177"/>
      <c r="H99" s="177"/>
      <c r="I99" s="177"/>
      <c r="J99" s="178" t="n">
        <f aca="false">J128</f>
        <v>11050.62</v>
      </c>
      <c r="K99" s="175"/>
      <c r="L99" s="179"/>
    </row>
    <row r="100" s="180" customFormat="true" ht="19.95" hidden="false" customHeight="true" outlineLevel="0" collapsed="false">
      <c r="B100" s="181"/>
      <c r="C100" s="182"/>
      <c r="D100" s="183" t="s">
        <v>1203</v>
      </c>
      <c r="E100" s="184"/>
      <c r="F100" s="184"/>
      <c r="G100" s="184"/>
      <c r="H100" s="184"/>
      <c r="I100" s="184"/>
      <c r="J100" s="185" t="n">
        <f aca="false">J129</f>
        <v>11050.62</v>
      </c>
      <c r="K100" s="182"/>
      <c r="L100" s="186"/>
    </row>
    <row r="101" s="173" customFormat="true" ht="24.95" hidden="false" customHeight="true" outlineLevel="0" collapsed="false">
      <c r="B101" s="174"/>
      <c r="C101" s="175"/>
      <c r="D101" s="176" t="s">
        <v>835</v>
      </c>
      <c r="E101" s="177"/>
      <c r="F101" s="177"/>
      <c r="G101" s="177"/>
      <c r="H101" s="177"/>
      <c r="I101" s="177"/>
      <c r="J101" s="178" t="n">
        <f aca="false">J146</f>
        <v>352</v>
      </c>
      <c r="K101" s="175"/>
      <c r="L101" s="179"/>
    </row>
    <row r="102" s="26" customFormat="true" ht="21.85" hidden="false" customHeight="true" outlineLevel="0" collapsed="false">
      <c r="A102" s="19"/>
      <c r="B102" s="20"/>
      <c r="C102" s="21"/>
      <c r="D102" s="21"/>
      <c r="E102" s="21"/>
      <c r="F102" s="21"/>
      <c r="G102" s="21"/>
      <c r="H102" s="21"/>
      <c r="I102" s="21"/>
      <c r="J102" s="21"/>
      <c r="K102" s="21"/>
      <c r="L102" s="50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</row>
    <row r="103" s="26" customFormat="true" ht="6.95" hidden="false" customHeight="true" outlineLevel="0" collapsed="false">
      <c r="A103" s="19"/>
      <c r="B103" s="53"/>
      <c r="C103" s="54"/>
      <c r="D103" s="54"/>
      <c r="E103" s="54"/>
      <c r="F103" s="54"/>
      <c r="G103" s="54"/>
      <c r="H103" s="54"/>
      <c r="I103" s="54"/>
      <c r="J103" s="54"/>
      <c r="K103" s="54"/>
      <c r="L103" s="50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</row>
    <row r="107" s="26" customFormat="true" ht="6.95" hidden="false" customHeight="true" outlineLevel="0" collapsed="false">
      <c r="A107" s="19"/>
      <c r="B107" s="55"/>
      <c r="C107" s="56"/>
      <c r="D107" s="56"/>
      <c r="E107" s="56"/>
      <c r="F107" s="56"/>
      <c r="G107" s="56"/>
      <c r="H107" s="56"/>
      <c r="I107" s="56"/>
      <c r="J107" s="56"/>
      <c r="K107" s="56"/>
      <c r="L107" s="50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</row>
    <row r="108" s="26" customFormat="true" ht="24.95" hidden="false" customHeight="true" outlineLevel="0" collapsed="false">
      <c r="A108" s="19"/>
      <c r="B108" s="20"/>
      <c r="C108" s="9" t="s">
        <v>144</v>
      </c>
      <c r="D108" s="21"/>
      <c r="E108" s="21"/>
      <c r="F108" s="21"/>
      <c r="G108" s="21"/>
      <c r="H108" s="21"/>
      <c r="I108" s="21"/>
      <c r="J108" s="21"/>
      <c r="K108" s="21"/>
      <c r="L108" s="50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09" s="26" customFormat="true" ht="6.95" hidden="false" customHeight="true" outlineLevel="0" collapsed="false">
      <c r="A109" s="19"/>
      <c r="B109" s="20"/>
      <c r="C109" s="21"/>
      <c r="D109" s="21"/>
      <c r="E109" s="21"/>
      <c r="F109" s="21"/>
      <c r="G109" s="21"/>
      <c r="H109" s="21"/>
      <c r="I109" s="21"/>
      <c r="J109" s="21"/>
      <c r="K109" s="21"/>
      <c r="L109" s="50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="26" customFormat="true" ht="12" hidden="false" customHeight="true" outlineLevel="0" collapsed="false">
      <c r="A110" s="19"/>
      <c r="B110" s="20"/>
      <c r="C110" s="15" t="s">
        <v>12</v>
      </c>
      <c r="D110" s="21"/>
      <c r="E110" s="21"/>
      <c r="F110" s="21"/>
      <c r="G110" s="21"/>
      <c r="H110" s="21"/>
      <c r="I110" s="21"/>
      <c r="J110" s="21"/>
      <c r="K110" s="21"/>
      <c r="L110" s="50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="26" customFormat="true" ht="16.5" hidden="false" customHeight="true" outlineLevel="0" collapsed="false">
      <c r="A111" s="19"/>
      <c r="B111" s="20"/>
      <c r="C111" s="21"/>
      <c r="D111" s="21"/>
      <c r="E111" s="165" t="str">
        <f aca="false">E7</f>
        <v>REKONŠTRUKCIA KULTÚRNEHO DOMU V OBCI NOVÝ RUSKOV</v>
      </c>
      <c r="F111" s="165"/>
      <c r="G111" s="165"/>
      <c r="H111" s="165"/>
      <c r="I111" s="21"/>
      <c r="J111" s="21"/>
      <c r="K111" s="21"/>
      <c r="L111" s="50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="26" customFormat="true" ht="12" hidden="false" customHeight="true" outlineLevel="0" collapsed="false">
      <c r="A112" s="19"/>
      <c r="B112" s="20"/>
      <c r="C112" s="15" t="s">
        <v>129</v>
      </c>
      <c r="D112" s="21"/>
      <c r="E112" s="21"/>
      <c r="F112" s="21"/>
      <c r="G112" s="21"/>
      <c r="H112" s="21"/>
      <c r="I112" s="21"/>
      <c r="J112" s="21"/>
      <c r="K112" s="21"/>
      <c r="L112" s="50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="26" customFormat="true" ht="16.5" hidden="false" customHeight="true" outlineLevel="0" collapsed="false">
      <c r="A113" s="19"/>
      <c r="B113" s="20"/>
      <c r="C113" s="21"/>
      <c r="D113" s="21"/>
      <c r="E113" s="65" t="str">
        <f aca="false">E9</f>
        <v>B 3.3 - Výmena systému chladenia</v>
      </c>
      <c r="F113" s="65"/>
      <c r="G113" s="65"/>
      <c r="H113" s="65"/>
      <c r="I113" s="21"/>
      <c r="J113" s="21"/>
      <c r="K113" s="21"/>
      <c r="L113" s="50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="26" customFormat="true" ht="6.95" hidden="false" customHeight="true" outlineLevel="0" collapsed="false">
      <c r="A114" s="19"/>
      <c r="B114" s="20"/>
      <c r="C114" s="21"/>
      <c r="D114" s="21"/>
      <c r="E114" s="21"/>
      <c r="F114" s="21"/>
      <c r="G114" s="21"/>
      <c r="H114" s="21"/>
      <c r="I114" s="21"/>
      <c r="J114" s="21"/>
      <c r="K114" s="21"/>
      <c r="L114" s="50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="26" customFormat="true" ht="12" hidden="false" customHeight="true" outlineLevel="0" collapsed="false">
      <c r="A115" s="19"/>
      <c r="B115" s="20"/>
      <c r="C115" s="15" t="s">
        <v>16</v>
      </c>
      <c r="D115" s="21"/>
      <c r="E115" s="21"/>
      <c r="F115" s="16" t="str">
        <f aca="false">F12</f>
        <v>obec Veľký Ruskov</v>
      </c>
      <c r="G115" s="21"/>
      <c r="H115" s="21"/>
      <c r="I115" s="15" t="s">
        <v>18</v>
      </c>
      <c r="J115" s="166" t="str">
        <f aca="false">IF(J12="","",J12)</f>
        <v>12. 2022</v>
      </c>
      <c r="K115" s="21"/>
      <c r="L115" s="50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="26" customFormat="true" ht="6.95" hidden="false" customHeight="true" outlineLevel="0" collapsed="false">
      <c r="A116" s="19"/>
      <c r="B116" s="20"/>
      <c r="C116" s="21"/>
      <c r="D116" s="21"/>
      <c r="E116" s="21"/>
      <c r="F116" s="21"/>
      <c r="G116" s="21"/>
      <c r="H116" s="21"/>
      <c r="I116" s="21"/>
      <c r="J116" s="21"/>
      <c r="K116" s="21"/>
      <c r="L116" s="50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="26" customFormat="true" ht="25.65" hidden="false" customHeight="true" outlineLevel="0" collapsed="false">
      <c r="A117" s="19"/>
      <c r="B117" s="20"/>
      <c r="C117" s="15" t="s">
        <v>20</v>
      </c>
      <c r="D117" s="21"/>
      <c r="E117" s="21"/>
      <c r="F117" s="16" t="str">
        <f aca="false">E15</f>
        <v>obec Nový Ruskov</v>
      </c>
      <c r="G117" s="21"/>
      <c r="H117" s="21"/>
      <c r="I117" s="15" t="s">
        <v>26</v>
      </c>
      <c r="J117" s="167" t="str">
        <f aca="false">E21</f>
        <v>Ing. Pavol Fedorčák, PhD.</v>
      </c>
      <c r="K117" s="21"/>
      <c r="L117" s="50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="26" customFormat="true" ht="15.15" hidden="false" customHeight="true" outlineLevel="0" collapsed="false">
      <c r="A118" s="19"/>
      <c r="B118" s="20"/>
      <c r="C118" s="15" t="s">
        <v>24</v>
      </c>
      <c r="D118" s="21"/>
      <c r="E118" s="21"/>
      <c r="F118" s="16" t="str">
        <f aca="false">IF(E18="","",E18)</f>
        <v> </v>
      </c>
      <c r="G118" s="21"/>
      <c r="H118" s="21"/>
      <c r="I118" s="15" t="s">
        <v>28</v>
      </c>
      <c r="J118" s="167" t="str">
        <f aca="false">E24</f>
        <v>Ing. Peter Antol</v>
      </c>
      <c r="K118" s="21"/>
      <c r="L118" s="50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</row>
    <row r="119" s="26" customFormat="true" ht="10.3" hidden="false" customHeight="true" outlineLevel="0" collapsed="false">
      <c r="A119" s="19"/>
      <c r="B119" s="20"/>
      <c r="C119" s="21"/>
      <c r="D119" s="21"/>
      <c r="E119" s="21"/>
      <c r="F119" s="21"/>
      <c r="G119" s="21"/>
      <c r="H119" s="21"/>
      <c r="I119" s="21"/>
      <c r="J119" s="21"/>
      <c r="K119" s="21"/>
      <c r="L119" s="50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="194" customFormat="true" ht="29.3" hidden="false" customHeight="true" outlineLevel="0" collapsed="false">
      <c r="A120" s="187"/>
      <c r="B120" s="188"/>
      <c r="C120" s="189" t="s">
        <v>145</v>
      </c>
      <c r="D120" s="190" t="s">
        <v>55</v>
      </c>
      <c r="E120" s="190" t="s">
        <v>51</v>
      </c>
      <c r="F120" s="190" t="s">
        <v>52</v>
      </c>
      <c r="G120" s="190" t="s">
        <v>146</v>
      </c>
      <c r="H120" s="190" t="s">
        <v>147</v>
      </c>
      <c r="I120" s="190" t="s">
        <v>148</v>
      </c>
      <c r="J120" s="191" t="s">
        <v>133</v>
      </c>
      <c r="K120" s="192" t="s">
        <v>149</v>
      </c>
      <c r="L120" s="193"/>
      <c r="M120" s="83"/>
      <c r="N120" s="84" t="s">
        <v>34</v>
      </c>
      <c r="O120" s="84" t="s">
        <v>150</v>
      </c>
      <c r="P120" s="84" t="s">
        <v>151</v>
      </c>
      <c r="Q120" s="84" t="s">
        <v>152</v>
      </c>
      <c r="R120" s="84" t="s">
        <v>153</v>
      </c>
      <c r="S120" s="84" t="s">
        <v>154</v>
      </c>
      <c r="T120" s="85" t="s">
        <v>155</v>
      </c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</row>
    <row r="121" s="26" customFormat="true" ht="22.8" hidden="false" customHeight="true" outlineLevel="0" collapsed="false">
      <c r="A121" s="19"/>
      <c r="B121" s="20"/>
      <c r="C121" s="91" t="s">
        <v>134</v>
      </c>
      <c r="D121" s="21"/>
      <c r="E121" s="21"/>
      <c r="F121" s="21"/>
      <c r="G121" s="21"/>
      <c r="H121" s="21"/>
      <c r="I121" s="21"/>
      <c r="J121" s="195" t="n">
        <f aca="false">BK121</f>
        <v>11439.01</v>
      </c>
      <c r="K121" s="21"/>
      <c r="L121" s="25"/>
      <c r="M121" s="86"/>
      <c r="N121" s="196"/>
      <c r="O121" s="87"/>
      <c r="P121" s="197" t="n">
        <f aca="false">P122+P128+P146</f>
        <v>80.437165</v>
      </c>
      <c r="Q121" s="87"/>
      <c r="R121" s="197" t="n">
        <f aca="false">R122+R128+R146</f>
        <v>0.2731</v>
      </c>
      <c r="S121" s="87"/>
      <c r="T121" s="198" t="n">
        <f aca="false">T122+T128+T146</f>
        <v>0.1775</v>
      </c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T121" s="3" t="s">
        <v>69</v>
      </c>
      <c r="AU121" s="3" t="s">
        <v>135</v>
      </c>
      <c r="BK121" s="199" t="n">
        <f aca="false">BK122+BK128+BK146</f>
        <v>11439.01</v>
      </c>
    </row>
    <row r="122" s="200" customFormat="true" ht="25.9" hidden="false" customHeight="true" outlineLevel="0" collapsed="false">
      <c r="B122" s="201"/>
      <c r="C122" s="202"/>
      <c r="D122" s="203" t="s">
        <v>69</v>
      </c>
      <c r="E122" s="204" t="s">
        <v>156</v>
      </c>
      <c r="F122" s="204" t="s">
        <v>157</v>
      </c>
      <c r="G122" s="202"/>
      <c r="H122" s="202"/>
      <c r="I122" s="202"/>
      <c r="J122" s="205" t="n">
        <f aca="false">BK122</f>
        <v>36.39</v>
      </c>
      <c r="K122" s="202"/>
      <c r="L122" s="206"/>
      <c r="M122" s="207"/>
      <c r="N122" s="208"/>
      <c r="O122" s="208"/>
      <c r="P122" s="209" t="n">
        <f aca="false">P123</f>
        <v>0.42775</v>
      </c>
      <c r="Q122" s="208"/>
      <c r="R122" s="209" t="n">
        <f aca="false">R123</f>
        <v>0.0005</v>
      </c>
      <c r="S122" s="208"/>
      <c r="T122" s="210" t="n">
        <f aca="false">T123</f>
        <v>0.0025</v>
      </c>
      <c r="AR122" s="211" t="s">
        <v>78</v>
      </c>
      <c r="AT122" s="212" t="s">
        <v>69</v>
      </c>
      <c r="AU122" s="212" t="s">
        <v>70</v>
      </c>
      <c r="AY122" s="211" t="s">
        <v>158</v>
      </c>
      <c r="BK122" s="213" t="n">
        <f aca="false">BK123</f>
        <v>36.39</v>
      </c>
    </row>
    <row r="123" s="200" customFormat="true" ht="22.8" hidden="false" customHeight="true" outlineLevel="0" collapsed="false">
      <c r="B123" s="201"/>
      <c r="C123" s="202"/>
      <c r="D123" s="203" t="s">
        <v>69</v>
      </c>
      <c r="E123" s="214" t="s">
        <v>187</v>
      </c>
      <c r="F123" s="214" t="s">
        <v>192</v>
      </c>
      <c r="G123" s="202"/>
      <c r="H123" s="202"/>
      <c r="I123" s="202"/>
      <c r="J123" s="215" t="n">
        <f aca="false">BK123</f>
        <v>36.39</v>
      </c>
      <c r="K123" s="202"/>
      <c r="L123" s="206"/>
      <c r="M123" s="207"/>
      <c r="N123" s="208"/>
      <c r="O123" s="208"/>
      <c r="P123" s="209" t="n">
        <f aca="false">SUM(P124:P127)</f>
        <v>0.42775</v>
      </c>
      <c r="Q123" s="208"/>
      <c r="R123" s="209" t="n">
        <f aca="false">SUM(R124:R127)</f>
        <v>0.0005</v>
      </c>
      <c r="S123" s="208"/>
      <c r="T123" s="210" t="n">
        <f aca="false">SUM(T124:T127)</f>
        <v>0.0025</v>
      </c>
      <c r="AR123" s="211" t="s">
        <v>78</v>
      </c>
      <c r="AT123" s="212" t="s">
        <v>69</v>
      </c>
      <c r="AU123" s="212" t="s">
        <v>78</v>
      </c>
      <c r="AY123" s="211" t="s">
        <v>158</v>
      </c>
      <c r="BK123" s="213" t="n">
        <f aca="false">SUM(BK124:BK127)</f>
        <v>36.39</v>
      </c>
    </row>
    <row r="124" s="26" customFormat="true" ht="24.15" hidden="false" customHeight="true" outlineLevel="0" collapsed="false">
      <c r="A124" s="19"/>
      <c r="B124" s="20"/>
      <c r="C124" s="216" t="s">
        <v>78</v>
      </c>
      <c r="D124" s="216" t="s">
        <v>162</v>
      </c>
      <c r="E124" s="217" t="s">
        <v>1204</v>
      </c>
      <c r="F124" s="218" t="s">
        <v>1205</v>
      </c>
      <c r="G124" s="219" t="s">
        <v>1140</v>
      </c>
      <c r="H124" s="220" t="n">
        <v>50</v>
      </c>
      <c r="I124" s="221" t="n">
        <v>0.45</v>
      </c>
      <c r="J124" s="221" t="n">
        <f aca="false">ROUND(I124*H124,2)</f>
        <v>22.5</v>
      </c>
      <c r="K124" s="222"/>
      <c r="L124" s="25"/>
      <c r="M124" s="223"/>
      <c r="N124" s="224" t="s">
        <v>36</v>
      </c>
      <c r="O124" s="225" t="n">
        <v>0.00633</v>
      </c>
      <c r="P124" s="225" t="n">
        <f aca="false">O124*H124</f>
        <v>0.3165</v>
      </c>
      <c r="Q124" s="225" t="n">
        <v>1E-005</v>
      </c>
      <c r="R124" s="225" t="n">
        <f aca="false">Q124*H124</f>
        <v>0.0005</v>
      </c>
      <c r="S124" s="225" t="n">
        <v>5E-005</v>
      </c>
      <c r="T124" s="226" t="n">
        <f aca="false">S124*H124</f>
        <v>0.0025</v>
      </c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R124" s="227" t="s">
        <v>166</v>
      </c>
      <c r="AT124" s="227" t="s">
        <v>162</v>
      </c>
      <c r="AU124" s="227" t="s">
        <v>161</v>
      </c>
      <c r="AY124" s="3" t="s">
        <v>158</v>
      </c>
      <c r="BE124" s="228" t="n">
        <f aca="false">IF(N124="základná",J124,0)</f>
        <v>0</v>
      </c>
      <c r="BF124" s="228" t="n">
        <f aca="false">IF(N124="znížená",J124,0)</f>
        <v>22.5</v>
      </c>
      <c r="BG124" s="228" t="n">
        <f aca="false">IF(N124="zákl. prenesená",J124,0)</f>
        <v>0</v>
      </c>
      <c r="BH124" s="228" t="n">
        <f aca="false">IF(N124="zníž. prenesená",J124,0)</f>
        <v>0</v>
      </c>
      <c r="BI124" s="228" t="n">
        <f aca="false">IF(N124="nulová",J124,0)</f>
        <v>0</v>
      </c>
      <c r="BJ124" s="3" t="s">
        <v>161</v>
      </c>
      <c r="BK124" s="228" t="n">
        <f aca="false">ROUND(I124*H124,2)</f>
        <v>22.5</v>
      </c>
      <c r="BL124" s="3" t="s">
        <v>166</v>
      </c>
      <c r="BM124" s="227" t="s">
        <v>1206</v>
      </c>
    </row>
    <row r="125" s="26" customFormat="true" ht="24.15" hidden="false" customHeight="true" outlineLevel="0" collapsed="false">
      <c r="A125" s="19"/>
      <c r="B125" s="20"/>
      <c r="C125" s="216" t="s">
        <v>161</v>
      </c>
      <c r="D125" s="216" t="s">
        <v>162</v>
      </c>
      <c r="E125" s="217" t="s">
        <v>538</v>
      </c>
      <c r="F125" s="218" t="s">
        <v>539</v>
      </c>
      <c r="G125" s="219" t="s">
        <v>230</v>
      </c>
      <c r="H125" s="220" t="n">
        <v>0.178</v>
      </c>
      <c r="I125" s="221" t="n">
        <v>8.04</v>
      </c>
      <c r="J125" s="221" t="n">
        <f aca="false">ROUND(I125*H125,2)</f>
        <v>1.43</v>
      </c>
      <c r="K125" s="222"/>
      <c r="L125" s="25"/>
      <c r="M125" s="223"/>
      <c r="N125" s="224" t="s">
        <v>36</v>
      </c>
      <c r="O125" s="225" t="n">
        <v>0.618</v>
      </c>
      <c r="P125" s="225" t="n">
        <f aca="false">O125*H125</f>
        <v>0.110004</v>
      </c>
      <c r="Q125" s="225" t="n">
        <v>0</v>
      </c>
      <c r="R125" s="225" t="n">
        <f aca="false">Q125*H125</f>
        <v>0</v>
      </c>
      <c r="S125" s="225" t="n">
        <v>0</v>
      </c>
      <c r="T125" s="226" t="n">
        <f aca="false">S125*H125</f>
        <v>0</v>
      </c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R125" s="227" t="s">
        <v>166</v>
      </c>
      <c r="AT125" s="227" t="s">
        <v>162</v>
      </c>
      <c r="AU125" s="227" t="s">
        <v>161</v>
      </c>
      <c r="AY125" s="3" t="s">
        <v>158</v>
      </c>
      <c r="BE125" s="228" t="n">
        <f aca="false">IF(N125="základná",J125,0)</f>
        <v>0</v>
      </c>
      <c r="BF125" s="228" t="n">
        <f aca="false">IF(N125="znížená",J125,0)</f>
        <v>1.43</v>
      </c>
      <c r="BG125" s="228" t="n">
        <f aca="false">IF(N125="zákl. prenesená",J125,0)</f>
        <v>0</v>
      </c>
      <c r="BH125" s="228" t="n">
        <f aca="false">IF(N125="zníž. prenesená",J125,0)</f>
        <v>0</v>
      </c>
      <c r="BI125" s="228" t="n">
        <f aca="false">IF(N125="nulová",J125,0)</f>
        <v>0</v>
      </c>
      <c r="BJ125" s="3" t="s">
        <v>161</v>
      </c>
      <c r="BK125" s="228" t="n">
        <f aca="false">ROUND(I125*H125,2)</f>
        <v>1.43</v>
      </c>
      <c r="BL125" s="3" t="s">
        <v>166</v>
      </c>
      <c r="BM125" s="227" t="s">
        <v>1207</v>
      </c>
    </row>
    <row r="126" s="26" customFormat="true" ht="24.15" hidden="false" customHeight="true" outlineLevel="0" collapsed="false">
      <c r="A126" s="19"/>
      <c r="B126" s="20"/>
      <c r="C126" s="216" t="s">
        <v>168</v>
      </c>
      <c r="D126" s="216" t="s">
        <v>162</v>
      </c>
      <c r="E126" s="217" t="s">
        <v>237</v>
      </c>
      <c r="F126" s="218" t="s">
        <v>238</v>
      </c>
      <c r="G126" s="219" t="s">
        <v>230</v>
      </c>
      <c r="H126" s="220" t="n">
        <v>0.178</v>
      </c>
      <c r="I126" s="221" t="n">
        <v>10</v>
      </c>
      <c r="J126" s="221" t="n">
        <f aca="false">ROUND(I126*H126,2)</f>
        <v>1.78</v>
      </c>
      <c r="K126" s="222"/>
      <c r="L126" s="25"/>
      <c r="M126" s="223"/>
      <c r="N126" s="224" t="s">
        <v>36</v>
      </c>
      <c r="O126" s="225" t="n">
        <v>0.007</v>
      </c>
      <c r="P126" s="225" t="n">
        <f aca="false">O126*H126</f>
        <v>0.001246</v>
      </c>
      <c r="Q126" s="225" t="n">
        <v>0</v>
      </c>
      <c r="R126" s="225" t="n">
        <f aca="false">Q126*H126</f>
        <v>0</v>
      </c>
      <c r="S126" s="225" t="n">
        <v>0</v>
      </c>
      <c r="T126" s="226" t="n">
        <f aca="false">S126*H126</f>
        <v>0</v>
      </c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R126" s="227" t="s">
        <v>166</v>
      </c>
      <c r="AT126" s="227" t="s">
        <v>162</v>
      </c>
      <c r="AU126" s="227" t="s">
        <v>161</v>
      </c>
      <c r="AY126" s="3" t="s">
        <v>158</v>
      </c>
      <c r="BE126" s="228" t="n">
        <f aca="false">IF(N126="základná",J126,0)</f>
        <v>0</v>
      </c>
      <c r="BF126" s="228" t="n">
        <f aca="false">IF(N126="znížená",J126,0)</f>
        <v>1.78</v>
      </c>
      <c r="BG126" s="228" t="n">
        <f aca="false">IF(N126="zákl. prenesená",J126,0)</f>
        <v>0</v>
      </c>
      <c r="BH126" s="228" t="n">
        <f aca="false">IF(N126="zníž. prenesená",J126,0)</f>
        <v>0</v>
      </c>
      <c r="BI126" s="228" t="n">
        <f aca="false">IF(N126="nulová",J126,0)</f>
        <v>0</v>
      </c>
      <c r="BJ126" s="3" t="s">
        <v>161</v>
      </c>
      <c r="BK126" s="228" t="n">
        <f aca="false">ROUND(I126*H126,2)</f>
        <v>1.78</v>
      </c>
      <c r="BL126" s="3" t="s">
        <v>166</v>
      </c>
      <c r="BM126" s="227" t="s">
        <v>1208</v>
      </c>
    </row>
    <row r="127" s="26" customFormat="true" ht="24.15" hidden="false" customHeight="true" outlineLevel="0" collapsed="false">
      <c r="A127" s="19"/>
      <c r="B127" s="20"/>
      <c r="C127" s="216" t="s">
        <v>166</v>
      </c>
      <c r="D127" s="216" t="s">
        <v>162</v>
      </c>
      <c r="E127" s="217" t="s">
        <v>245</v>
      </c>
      <c r="F127" s="218" t="s">
        <v>246</v>
      </c>
      <c r="G127" s="219" t="s">
        <v>230</v>
      </c>
      <c r="H127" s="220" t="n">
        <v>0.178</v>
      </c>
      <c r="I127" s="221" t="n">
        <v>60</v>
      </c>
      <c r="J127" s="221" t="n">
        <f aca="false">ROUND(I127*H127,2)</f>
        <v>10.68</v>
      </c>
      <c r="K127" s="222"/>
      <c r="L127" s="25"/>
      <c r="M127" s="223"/>
      <c r="N127" s="224" t="s">
        <v>36</v>
      </c>
      <c r="O127" s="225" t="n">
        <v>0</v>
      </c>
      <c r="P127" s="225" t="n">
        <f aca="false">O127*H127</f>
        <v>0</v>
      </c>
      <c r="Q127" s="225" t="n">
        <v>0</v>
      </c>
      <c r="R127" s="225" t="n">
        <f aca="false">Q127*H127</f>
        <v>0</v>
      </c>
      <c r="S127" s="225" t="n">
        <v>0</v>
      </c>
      <c r="T127" s="226" t="n">
        <f aca="false">S127*H127</f>
        <v>0</v>
      </c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R127" s="227" t="s">
        <v>261</v>
      </c>
      <c r="AT127" s="227" t="s">
        <v>162</v>
      </c>
      <c r="AU127" s="227" t="s">
        <v>161</v>
      </c>
      <c r="AY127" s="3" t="s">
        <v>158</v>
      </c>
      <c r="BE127" s="228" t="n">
        <f aca="false">IF(N127="základná",J127,0)</f>
        <v>0</v>
      </c>
      <c r="BF127" s="228" t="n">
        <f aca="false">IF(N127="znížená",J127,0)</f>
        <v>10.68</v>
      </c>
      <c r="BG127" s="228" t="n">
        <f aca="false">IF(N127="zákl. prenesená",J127,0)</f>
        <v>0</v>
      </c>
      <c r="BH127" s="228" t="n">
        <f aca="false">IF(N127="zníž. prenesená",J127,0)</f>
        <v>0</v>
      </c>
      <c r="BI127" s="228" t="n">
        <f aca="false">IF(N127="nulová",J127,0)</f>
        <v>0</v>
      </c>
      <c r="BJ127" s="3" t="s">
        <v>161</v>
      </c>
      <c r="BK127" s="228" t="n">
        <f aca="false">ROUND(I127*H127,2)</f>
        <v>10.68</v>
      </c>
      <c r="BL127" s="3" t="s">
        <v>261</v>
      </c>
      <c r="BM127" s="227" t="s">
        <v>1209</v>
      </c>
    </row>
    <row r="128" s="200" customFormat="true" ht="25.9" hidden="false" customHeight="true" outlineLevel="0" collapsed="false">
      <c r="B128" s="201"/>
      <c r="C128" s="202"/>
      <c r="D128" s="203" t="s">
        <v>69</v>
      </c>
      <c r="E128" s="204" t="s">
        <v>254</v>
      </c>
      <c r="F128" s="204" t="s">
        <v>255</v>
      </c>
      <c r="G128" s="202"/>
      <c r="H128" s="202"/>
      <c r="I128" s="202"/>
      <c r="J128" s="205" t="n">
        <f aca="false">BK128</f>
        <v>11050.62</v>
      </c>
      <c r="K128" s="202"/>
      <c r="L128" s="206"/>
      <c r="M128" s="207"/>
      <c r="N128" s="208"/>
      <c r="O128" s="208"/>
      <c r="P128" s="209" t="n">
        <f aca="false">P129</f>
        <v>80.009415</v>
      </c>
      <c r="Q128" s="208"/>
      <c r="R128" s="209" t="n">
        <f aca="false">R129</f>
        <v>0.2726</v>
      </c>
      <c r="S128" s="208"/>
      <c r="T128" s="210" t="n">
        <f aca="false">T129</f>
        <v>0.175</v>
      </c>
      <c r="AR128" s="211" t="s">
        <v>161</v>
      </c>
      <c r="AT128" s="212" t="s">
        <v>69</v>
      </c>
      <c r="AU128" s="212" t="s">
        <v>70</v>
      </c>
      <c r="AY128" s="211" t="s">
        <v>158</v>
      </c>
      <c r="BK128" s="213" t="n">
        <f aca="false">BK129</f>
        <v>11050.62</v>
      </c>
    </row>
    <row r="129" s="200" customFormat="true" ht="22.8" hidden="false" customHeight="true" outlineLevel="0" collapsed="false">
      <c r="B129" s="201"/>
      <c r="C129" s="202"/>
      <c r="D129" s="203" t="s">
        <v>69</v>
      </c>
      <c r="E129" s="214" t="s">
        <v>1152</v>
      </c>
      <c r="F129" s="214" t="s">
        <v>1210</v>
      </c>
      <c r="G129" s="202"/>
      <c r="H129" s="202"/>
      <c r="I129" s="202"/>
      <c r="J129" s="215" t="n">
        <f aca="false">BK129</f>
        <v>11050.62</v>
      </c>
      <c r="K129" s="202"/>
      <c r="L129" s="206"/>
      <c r="M129" s="207"/>
      <c r="N129" s="208"/>
      <c r="O129" s="208"/>
      <c r="P129" s="209" t="n">
        <f aca="false">SUM(P130:P145)</f>
        <v>80.009415</v>
      </c>
      <c r="Q129" s="208"/>
      <c r="R129" s="209" t="n">
        <f aca="false">SUM(R130:R145)</f>
        <v>0.2726</v>
      </c>
      <c r="S129" s="208"/>
      <c r="T129" s="210" t="n">
        <f aca="false">SUM(T130:T145)</f>
        <v>0.175</v>
      </c>
      <c r="AR129" s="211" t="s">
        <v>161</v>
      </c>
      <c r="AT129" s="212" t="s">
        <v>69</v>
      </c>
      <c r="AU129" s="212" t="s">
        <v>78</v>
      </c>
      <c r="AY129" s="211" t="s">
        <v>158</v>
      </c>
      <c r="BK129" s="213" t="n">
        <f aca="false">SUM(BK130:BK145)</f>
        <v>11050.62</v>
      </c>
    </row>
    <row r="130" s="26" customFormat="true" ht="24.15" hidden="false" customHeight="true" outlineLevel="0" collapsed="false">
      <c r="A130" s="19"/>
      <c r="B130" s="20"/>
      <c r="C130" s="216" t="s">
        <v>308</v>
      </c>
      <c r="D130" s="216" t="s">
        <v>162</v>
      </c>
      <c r="E130" s="217" t="s">
        <v>1211</v>
      </c>
      <c r="F130" s="218" t="s">
        <v>1212</v>
      </c>
      <c r="G130" s="219" t="s">
        <v>217</v>
      </c>
      <c r="H130" s="220" t="n">
        <v>3</v>
      </c>
      <c r="I130" s="221" t="n">
        <v>141.97</v>
      </c>
      <c r="J130" s="221" t="n">
        <f aca="false">ROUND(I130*H130,2)</f>
        <v>425.91</v>
      </c>
      <c r="K130" s="222"/>
      <c r="L130" s="25"/>
      <c r="M130" s="223"/>
      <c r="N130" s="224" t="s">
        <v>36</v>
      </c>
      <c r="O130" s="225" t="n">
        <v>6.201</v>
      </c>
      <c r="P130" s="225" t="n">
        <f aca="false">O130*H130</f>
        <v>18.603</v>
      </c>
      <c r="Q130" s="225" t="n">
        <v>0</v>
      </c>
      <c r="R130" s="225" t="n">
        <f aca="false">Q130*H130</f>
        <v>0</v>
      </c>
      <c r="S130" s="225" t="n">
        <v>0</v>
      </c>
      <c r="T130" s="226" t="n">
        <f aca="false">S130*H130</f>
        <v>0</v>
      </c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R130" s="227" t="s">
        <v>261</v>
      </c>
      <c r="AT130" s="227" t="s">
        <v>162</v>
      </c>
      <c r="AU130" s="227" t="s">
        <v>161</v>
      </c>
      <c r="AY130" s="3" t="s">
        <v>158</v>
      </c>
      <c r="BE130" s="228" t="n">
        <f aca="false">IF(N130="základná",J130,0)</f>
        <v>0</v>
      </c>
      <c r="BF130" s="228" t="n">
        <f aca="false">IF(N130="znížená",J130,0)</f>
        <v>425.91</v>
      </c>
      <c r="BG130" s="228" t="n">
        <f aca="false">IF(N130="zákl. prenesená",J130,0)</f>
        <v>0</v>
      </c>
      <c r="BH130" s="228" t="n">
        <f aca="false">IF(N130="zníž. prenesená",J130,0)</f>
        <v>0</v>
      </c>
      <c r="BI130" s="228" t="n">
        <f aca="false">IF(N130="nulová",J130,0)</f>
        <v>0</v>
      </c>
      <c r="BJ130" s="3" t="s">
        <v>161</v>
      </c>
      <c r="BK130" s="228" t="n">
        <f aca="false">ROUND(I130*H130,2)</f>
        <v>425.91</v>
      </c>
      <c r="BL130" s="3" t="s">
        <v>261</v>
      </c>
      <c r="BM130" s="227" t="s">
        <v>1213</v>
      </c>
    </row>
    <row r="131" s="26" customFormat="true" ht="16.5" hidden="false" customHeight="true" outlineLevel="0" collapsed="false">
      <c r="A131" s="19"/>
      <c r="B131" s="20"/>
      <c r="C131" s="229" t="s">
        <v>224</v>
      </c>
      <c r="D131" s="229" t="s">
        <v>220</v>
      </c>
      <c r="E131" s="230" t="s">
        <v>1214</v>
      </c>
      <c r="F131" s="231" t="s">
        <v>1215</v>
      </c>
      <c r="G131" s="232" t="s">
        <v>217</v>
      </c>
      <c r="H131" s="233" t="n">
        <v>3</v>
      </c>
      <c r="I131" s="234" t="n">
        <v>800</v>
      </c>
      <c r="J131" s="234" t="n">
        <f aca="false">ROUND(I131*H131,2)</f>
        <v>2400</v>
      </c>
      <c r="K131" s="235"/>
      <c r="L131" s="236"/>
      <c r="M131" s="237"/>
      <c r="N131" s="238" t="s">
        <v>36</v>
      </c>
      <c r="O131" s="225" t="n">
        <v>0</v>
      </c>
      <c r="P131" s="225" t="n">
        <f aca="false">O131*H131</f>
        <v>0</v>
      </c>
      <c r="Q131" s="225" t="n">
        <v>0.039</v>
      </c>
      <c r="R131" s="225" t="n">
        <f aca="false">Q131*H131</f>
        <v>0.117</v>
      </c>
      <c r="S131" s="225" t="n">
        <v>0</v>
      </c>
      <c r="T131" s="226" t="n">
        <f aca="false">S131*H131</f>
        <v>0</v>
      </c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R131" s="227" t="s">
        <v>224</v>
      </c>
      <c r="AT131" s="227" t="s">
        <v>220</v>
      </c>
      <c r="AU131" s="227" t="s">
        <v>161</v>
      </c>
      <c r="AY131" s="3" t="s">
        <v>158</v>
      </c>
      <c r="BE131" s="228" t="n">
        <f aca="false">IF(N131="základná",J131,0)</f>
        <v>0</v>
      </c>
      <c r="BF131" s="228" t="n">
        <f aca="false">IF(N131="znížená",J131,0)</f>
        <v>2400</v>
      </c>
      <c r="BG131" s="228" t="n">
        <f aca="false">IF(N131="zákl. prenesená",J131,0)</f>
        <v>0</v>
      </c>
      <c r="BH131" s="228" t="n">
        <f aca="false">IF(N131="zníž. prenesená",J131,0)</f>
        <v>0</v>
      </c>
      <c r="BI131" s="228" t="n">
        <f aca="false">IF(N131="nulová",J131,0)</f>
        <v>0</v>
      </c>
      <c r="BJ131" s="3" t="s">
        <v>161</v>
      </c>
      <c r="BK131" s="228" t="n">
        <f aca="false">ROUND(I131*H131,2)</f>
        <v>2400</v>
      </c>
      <c r="BL131" s="3" t="s">
        <v>261</v>
      </c>
      <c r="BM131" s="227" t="s">
        <v>1216</v>
      </c>
    </row>
    <row r="132" s="26" customFormat="true" ht="24.15" hidden="false" customHeight="true" outlineLevel="0" collapsed="false">
      <c r="A132" s="19"/>
      <c r="B132" s="20"/>
      <c r="C132" s="216" t="s">
        <v>187</v>
      </c>
      <c r="D132" s="216" t="s">
        <v>162</v>
      </c>
      <c r="E132" s="217" t="s">
        <v>1217</v>
      </c>
      <c r="F132" s="218" t="s">
        <v>1218</v>
      </c>
      <c r="G132" s="219" t="s">
        <v>217</v>
      </c>
      <c r="H132" s="220" t="n">
        <v>1</v>
      </c>
      <c r="I132" s="221" t="n">
        <v>500</v>
      </c>
      <c r="J132" s="221" t="n">
        <f aca="false">ROUND(I132*H132,2)</f>
        <v>500</v>
      </c>
      <c r="K132" s="222"/>
      <c r="L132" s="25"/>
      <c r="M132" s="223"/>
      <c r="N132" s="224" t="s">
        <v>36</v>
      </c>
      <c r="O132" s="225" t="n">
        <v>13.58</v>
      </c>
      <c r="P132" s="225" t="n">
        <f aca="false">O132*H132</f>
        <v>13.58</v>
      </c>
      <c r="Q132" s="225" t="n">
        <v>0</v>
      </c>
      <c r="R132" s="225" t="n">
        <f aca="false">Q132*H132</f>
        <v>0</v>
      </c>
      <c r="S132" s="225" t="n">
        <v>0</v>
      </c>
      <c r="T132" s="226" t="n">
        <f aca="false">S132*H132</f>
        <v>0</v>
      </c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R132" s="227" t="s">
        <v>261</v>
      </c>
      <c r="AT132" s="227" t="s">
        <v>162</v>
      </c>
      <c r="AU132" s="227" t="s">
        <v>161</v>
      </c>
      <c r="AY132" s="3" t="s">
        <v>158</v>
      </c>
      <c r="BE132" s="228" t="n">
        <f aca="false">IF(N132="základná",J132,0)</f>
        <v>0</v>
      </c>
      <c r="BF132" s="228" t="n">
        <f aca="false">IF(N132="znížená",J132,0)</f>
        <v>500</v>
      </c>
      <c r="BG132" s="228" t="n">
        <f aca="false">IF(N132="zákl. prenesená",J132,0)</f>
        <v>0</v>
      </c>
      <c r="BH132" s="228" t="n">
        <f aca="false">IF(N132="zníž. prenesená",J132,0)</f>
        <v>0</v>
      </c>
      <c r="BI132" s="228" t="n">
        <f aca="false">IF(N132="nulová",J132,0)</f>
        <v>0</v>
      </c>
      <c r="BJ132" s="3" t="s">
        <v>161</v>
      </c>
      <c r="BK132" s="228" t="n">
        <f aca="false">ROUND(I132*H132,2)</f>
        <v>500</v>
      </c>
      <c r="BL132" s="3" t="s">
        <v>261</v>
      </c>
      <c r="BM132" s="227" t="s">
        <v>1219</v>
      </c>
    </row>
    <row r="133" s="26" customFormat="true" ht="16.5" hidden="false" customHeight="true" outlineLevel="0" collapsed="false">
      <c r="A133" s="19"/>
      <c r="B133" s="20"/>
      <c r="C133" s="229" t="s">
        <v>193</v>
      </c>
      <c r="D133" s="229" t="s">
        <v>220</v>
      </c>
      <c r="E133" s="230" t="s">
        <v>1220</v>
      </c>
      <c r="F133" s="231" t="s">
        <v>1221</v>
      </c>
      <c r="G133" s="232" t="s">
        <v>217</v>
      </c>
      <c r="H133" s="233" t="n">
        <v>1</v>
      </c>
      <c r="I133" s="234" t="n">
        <v>5570</v>
      </c>
      <c r="J133" s="234" t="n">
        <f aca="false">ROUND(I133*H133,2)</f>
        <v>5570</v>
      </c>
      <c r="K133" s="235"/>
      <c r="L133" s="236"/>
      <c r="M133" s="237"/>
      <c r="N133" s="238" t="s">
        <v>36</v>
      </c>
      <c r="O133" s="225" t="n">
        <v>0</v>
      </c>
      <c r="P133" s="225" t="n">
        <f aca="false">O133*H133</f>
        <v>0</v>
      </c>
      <c r="Q133" s="225" t="n">
        <v>0.025</v>
      </c>
      <c r="R133" s="225" t="n">
        <f aca="false">Q133*H133</f>
        <v>0.025</v>
      </c>
      <c r="S133" s="225" t="n">
        <v>0</v>
      </c>
      <c r="T133" s="226" t="n">
        <f aca="false">S133*H133</f>
        <v>0</v>
      </c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R133" s="227" t="s">
        <v>224</v>
      </c>
      <c r="AT133" s="227" t="s">
        <v>220</v>
      </c>
      <c r="AU133" s="227" t="s">
        <v>161</v>
      </c>
      <c r="AY133" s="3" t="s">
        <v>158</v>
      </c>
      <c r="BE133" s="228" t="n">
        <f aca="false">IF(N133="základná",J133,0)</f>
        <v>0</v>
      </c>
      <c r="BF133" s="228" t="n">
        <f aca="false">IF(N133="znížená",J133,0)</f>
        <v>5570</v>
      </c>
      <c r="BG133" s="228" t="n">
        <f aca="false">IF(N133="zákl. prenesená",J133,0)</f>
        <v>0</v>
      </c>
      <c r="BH133" s="228" t="n">
        <f aca="false">IF(N133="zníž. prenesená",J133,0)</f>
        <v>0</v>
      </c>
      <c r="BI133" s="228" t="n">
        <f aca="false">IF(N133="nulová",J133,0)</f>
        <v>0</v>
      </c>
      <c r="BJ133" s="3" t="s">
        <v>161</v>
      </c>
      <c r="BK133" s="228" t="n">
        <f aca="false">ROUND(I133*H133,2)</f>
        <v>5570</v>
      </c>
      <c r="BL133" s="3" t="s">
        <v>261</v>
      </c>
      <c r="BM133" s="227" t="s">
        <v>1222</v>
      </c>
    </row>
    <row r="134" s="26" customFormat="true" ht="21.75" hidden="false" customHeight="true" outlineLevel="0" collapsed="false">
      <c r="A134" s="19"/>
      <c r="B134" s="20"/>
      <c r="C134" s="216" t="s">
        <v>197</v>
      </c>
      <c r="D134" s="216" t="s">
        <v>162</v>
      </c>
      <c r="E134" s="217" t="s">
        <v>1223</v>
      </c>
      <c r="F134" s="218" t="s">
        <v>1224</v>
      </c>
      <c r="G134" s="219" t="s">
        <v>217</v>
      </c>
      <c r="H134" s="220" t="n">
        <v>1</v>
      </c>
      <c r="I134" s="221" t="n">
        <v>200</v>
      </c>
      <c r="J134" s="221" t="n">
        <f aca="false">ROUND(I134*H134,2)</f>
        <v>200</v>
      </c>
      <c r="K134" s="222"/>
      <c r="L134" s="25"/>
      <c r="M134" s="223"/>
      <c r="N134" s="224" t="s">
        <v>36</v>
      </c>
      <c r="O134" s="225" t="n">
        <v>13.58</v>
      </c>
      <c r="P134" s="225" t="n">
        <f aca="false">O134*H134</f>
        <v>13.58</v>
      </c>
      <c r="Q134" s="225" t="n">
        <v>0</v>
      </c>
      <c r="R134" s="225" t="n">
        <f aca="false">Q134*H134</f>
        <v>0</v>
      </c>
      <c r="S134" s="225" t="n">
        <v>0</v>
      </c>
      <c r="T134" s="226" t="n">
        <f aca="false">S134*H134</f>
        <v>0</v>
      </c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R134" s="227" t="s">
        <v>261</v>
      </c>
      <c r="AT134" s="227" t="s">
        <v>162</v>
      </c>
      <c r="AU134" s="227" t="s">
        <v>161</v>
      </c>
      <c r="AY134" s="3" t="s">
        <v>158</v>
      </c>
      <c r="BE134" s="228" t="n">
        <f aca="false">IF(N134="základná",J134,0)</f>
        <v>0</v>
      </c>
      <c r="BF134" s="228" t="n">
        <f aca="false">IF(N134="znížená",J134,0)</f>
        <v>200</v>
      </c>
      <c r="BG134" s="228" t="n">
        <f aca="false">IF(N134="zákl. prenesená",J134,0)</f>
        <v>0</v>
      </c>
      <c r="BH134" s="228" t="n">
        <f aca="false">IF(N134="zníž. prenesená",J134,0)</f>
        <v>0</v>
      </c>
      <c r="BI134" s="228" t="n">
        <f aca="false">IF(N134="nulová",J134,0)</f>
        <v>0</v>
      </c>
      <c r="BJ134" s="3" t="s">
        <v>161</v>
      </c>
      <c r="BK134" s="228" t="n">
        <f aca="false">ROUND(I134*H134,2)</f>
        <v>200</v>
      </c>
      <c r="BL134" s="3" t="s">
        <v>261</v>
      </c>
      <c r="BM134" s="227" t="s">
        <v>1225</v>
      </c>
    </row>
    <row r="135" s="26" customFormat="true" ht="16.5" hidden="false" customHeight="true" outlineLevel="0" collapsed="false">
      <c r="A135" s="19"/>
      <c r="B135" s="20"/>
      <c r="C135" s="229" t="s">
        <v>201</v>
      </c>
      <c r="D135" s="229" t="s">
        <v>220</v>
      </c>
      <c r="E135" s="230" t="s">
        <v>1226</v>
      </c>
      <c r="F135" s="231" t="s">
        <v>1227</v>
      </c>
      <c r="G135" s="232" t="s">
        <v>217</v>
      </c>
      <c r="H135" s="233" t="n">
        <v>1</v>
      </c>
      <c r="I135" s="234" t="n">
        <v>505</v>
      </c>
      <c r="J135" s="234" t="n">
        <f aca="false">ROUND(I135*H135,2)</f>
        <v>505</v>
      </c>
      <c r="K135" s="235"/>
      <c r="L135" s="236"/>
      <c r="M135" s="237"/>
      <c r="N135" s="238" t="s">
        <v>36</v>
      </c>
      <c r="O135" s="225" t="n">
        <v>0</v>
      </c>
      <c r="P135" s="225" t="n">
        <f aca="false">O135*H135</f>
        <v>0</v>
      </c>
      <c r="Q135" s="225" t="n">
        <v>0.025</v>
      </c>
      <c r="R135" s="225" t="n">
        <f aca="false">Q135*H135</f>
        <v>0.025</v>
      </c>
      <c r="S135" s="225" t="n">
        <v>0</v>
      </c>
      <c r="T135" s="226" t="n">
        <f aca="false">S135*H135</f>
        <v>0</v>
      </c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R135" s="227" t="s">
        <v>224</v>
      </c>
      <c r="AT135" s="227" t="s">
        <v>220</v>
      </c>
      <c r="AU135" s="227" t="s">
        <v>161</v>
      </c>
      <c r="AY135" s="3" t="s">
        <v>158</v>
      </c>
      <c r="BE135" s="228" t="n">
        <f aca="false">IF(N135="základná",J135,0)</f>
        <v>0</v>
      </c>
      <c r="BF135" s="228" t="n">
        <f aca="false">IF(N135="znížená",J135,0)</f>
        <v>505</v>
      </c>
      <c r="BG135" s="228" t="n">
        <f aca="false">IF(N135="zákl. prenesená",J135,0)</f>
        <v>0</v>
      </c>
      <c r="BH135" s="228" t="n">
        <f aca="false">IF(N135="zníž. prenesená",J135,0)</f>
        <v>0</v>
      </c>
      <c r="BI135" s="228" t="n">
        <f aca="false">IF(N135="nulová",J135,0)</f>
        <v>0</v>
      </c>
      <c r="BJ135" s="3" t="s">
        <v>161</v>
      </c>
      <c r="BK135" s="228" t="n">
        <f aca="false">ROUND(I135*H135,2)</f>
        <v>505</v>
      </c>
      <c r="BL135" s="3" t="s">
        <v>261</v>
      </c>
      <c r="BM135" s="227" t="s">
        <v>1228</v>
      </c>
    </row>
    <row r="136" s="26" customFormat="true" ht="24.15" hidden="false" customHeight="true" outlineLevel="0" collapsed="false">
      <c r="A136" s="19"/>
      <c r="B136" s="20"/>
      <c r="C136" s="216" t="s">
        <v>205</v>
      </c>
      <c r="D136" s="216" t="s">
        <v>162</v>
      </c>
      <c r="E136" s="217" t="s">
        <v>1229</v>
      </c>
      <c r="F136" s="218" t="s">
        <v>1230</v>
      </c>
      <c r="G136" s="219" t="s">
        <v>212</v>
      </c>
      <c r="H136" s="220" t="n">
        <v>20</v>
      </c>
      <c r="I136" s="221" t="n">
        <v>7.85</v>
      </c>
      <c r="J136" s="221" t="n">
        <f aca="false">ROUND(I136*H136,2)</f>
        <v>157</v>
      </c>
      <c r="K136" s="222"/>
      <c r="L136" s="25"/>
      <c r="M136" s="223"/>
      <c r="N136" s="224" t="s">
        <v>36</v>
      </c>
      <c r="O136" s="225" t="n">
        <v>0.345</v>
      </c>
      <c r="P136" s="225" t="n">
        <f aca="false">O136*H136</f>
        <v>6.9</v>
      </c>
      <c r="Q136" s="225" t="n">
        <v>0</v>
      </c>
      <c r="R136" s="225" t="n">
        <f aca="false">Q136*H136</f>
        <v>0</v>
      </c>
      <c r="S136" s="225" t="n">
        <v>0</v>
      </c>
      <c r="T136" s="226" t="n">
        <f aca="false">S136*H136</f>
        <v>0</v>
      </c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R136" s="227" t="s">
        <v>261</v>
      </c>
      <c r="AT136" s="227" t="s">
        <v>162</v>
      </c>
      <c r="AU136" s="227" t="s">
        <v>161</v>
      </c>
      <c r="AY136" s="3" t="s">
        <v>158</v>
      </c>
      <c r="BE136" s="228" t="n">
        <f aca="false">IF(N136="základná",J136,0)</f>
        <v>0</v>
      </c>
      <c r="BF136" s="228" t="n">
        <f aca="false">IF(N136="znížená",J136,0)</f>
        <v>157</v>
      </c>
      <c r="BG136" s="228" t="n">
        <f aca="false">IF(N136="zákl. prenesená",J136,0)</f>
        <v>0</v>
      </c>
      <c r="BH136" s="228" t="n">
        <f aca="false">IF(N136="zníž. prenesená",J136,0)</f>
        <v>0</v>
      </c>
      <c r="BI136" s="228" t="n">
        <f aca="false">IF(N136="nulová",J136,0)</f>
        <v>0</v>
      </c>
      <c r="BJ136" s="3" t="s">
        <v>161</v>
      </c>
      <c r="BK136" s="228" t="n">
        <f aca="false">ROUND(I136*H136,2)</f>
        <v>157</v>
      </c>
      <c r="BL136" s="3" t="s">
        <v>261</v>
      </c>
      <c r="BM136" s="227" t="s">
        <v>1231</v>
      </c>
    </row>
    <row r="137" s="26" customFormat="true" ht="24.15" hidden="false" customHeight="true" outlineLevel="0" collapsed="false">
      <c r="A137" s="19"/>
      <c r="B137" s="20"/>
      <c r="C137" s="229" t="s">
        <v>209</v>
      </c>
      <c r="D137" s="229" t="s">
        <v>220</v>
      </c>
      <c r="E137" s="230" t="s">
        <v>1232</v>
      </c>
      <c r="F137" s="231" t="s">
        <v>1233</v>
      </c>
      <c r="G137" s="232" t="s">
        <v>212</v>
      </c>
      <c r="H137" s="233" t="n">
        <v>20</v>
      </c>
      <c r="I137" s="234" t="n">
        <v>5.52</v>
      </c>
      <c r="J137" s="234" t="n">
        <f aca="false">ROUND(I137*H137,2)</f>
        <v>110.4</v>
      </c>
      <c r="K137" s="235"/>
      <c r="L137" s="236"/>
      <c r="M137" s="237"/>
      <c r="N137" s="238" t="s">
        <v>36</v>
      </c>
      <c r="O137" s="225" t="n">
        <v>0</v>
      </c>
      <c r="P137" s="225" t="n">
        <f aca="false">O137*H137</f>
        <v>0</v>
      </c>
      <c r="Q137" s="225" t="n">
        <v>0.0045</v>
      </c>
      <c r="R137" s="225" t="n">
        <f aca="false">Q137*H137</f>
        <v>0.09</v>
      </c>
      <c r="S137" s="225" t="n">
        <v>0</v>
      </c>
      <c r="T137" s="226" t="n">
        <f aca="false">S137*H137</f>
        <v>0</v>
      </c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R137" s="227" t="s">
        <v>224</v>
      </c>
      <c r="AT137" s="227" t="s">
        <v>220</v>
      </c>
      <c r="AU137" s="227" t="s">
        <v>161</v>
      </c>
      <c r="AY137" s="3" t="s">
        <v>158</v>
      </c>
      <c r="BE137" s="228" t="n">
        <f aca="false">IF(N137="základná",J137,0)</f>
        <v>0</v>
      </c>
      <c r="BF137" s="228" t="n">
        <f aca="false">IF(N137="znížená",J137,0)</f>
        <v>110.4</v>
      </c>
      <c r="BG137" s="228" t="n">
        <f aca="false">IF(N137="zákl. prenesená",J137,0)</f>
        <v>0</v>
      </c>
      <c r="BH137" s="228" t="n">
        <f aca="false">IF(N137="zníž. prenesená",J137,0)</f>
        <v>0</v>
      </c>
      <c r="BI137" s="228" t="n">
        <f aca="false">IF(N137="nulová",J137,0)</f>
        <v>0</v>
      </c>
      <c r="BJ137" s="3" t="s">
        <v>161</v>
      </c>
      <c r="BK137" s="228" t="n">
        <f aca="false">ROUND(I137*H137,2)</f>
        <v>110.4</v>
      </c>
      <c r="BL137" s="3" t="s">
        <v>261</v>
      </c>
      <c r="BM137" s="227" t="s">
        <v>1234</v>
      </c>
    </row>
    <row r="138" s="26" customFormat="true" ht="24.15" hidden="false" customHeight="true" outlineLevel="0" collapsed="false">
      <c r="A138" s="19"/>
      <c r="B138" s="20"/>
      <c r="C138" s="216" t="s">
        <v>369</v>
      </c>
      <c r="D138" s="216" t="s">
        <v>162</v>
      </c>
      <c r="E138" s="217" t="s">
        <v>1235</v>
      </c>
      <c r="F138" s="218" t="s">
        <v>1236</v>
      </c>
      <c r="G138" s="219" t="s">
        <v>212</v>
      </c>
      <c r="H138" s="220" t="n">
        <v>2</v>
      </c>
      <c r="I138" s="221" t="n">
        <v>10.77</v>
      </c>
      <c r="J138" s="221" t="n">
        <f aca="false">ROUND(I138*H138,2)</f>
        <v>21.54</v>
      </c>
      <c r="K138" s="222"/>
      <c r="L138" s="25"/>
      <c r="M138" s="223"/>
      <c r="N138" s="224" t="s">
        <v>36</v>
      </c>
      <c r="O138" s="225" t="n">
        <v>0.471</v>
      </c>
      <c r="P138" s="225" t="n">
        <f aca="false">O138*H138</f>
        <v>0.942</v>
      </c>
      <c r="Q138" s="225" t="n">
        <v>0</v>
      </c>
      <c r="R138" s="225" t="n">
        <f aca="false">Q138*H138</f>
        <v>0</v>
      </c>
      <c r="S138" s="225" t="n">
        <v>0</v>
      </c>
      <c r="T138" s="226" t="n">
        <f aca="false">S138*H138</f>
        <v>0</v>
      </c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R138" s="227" t="s">
        <v>261</v>
      </c>
      <c r="AT138" s="227" t="s">
        <v>162</v>
      </c>
      <c r="AU138" s="227" t="s">
        <v>161</v>
      </c>
      <c r="AY138" s="3" t="s">
        <v>158</v>
      </c>
      <c r="BE138" s="228" t="n">
        <f aca="false">IF(N138="základná",J138,0)</f>
        <v>0</v>
      </c>
      <c r="BF138" s="228" t="n">
        <f aca="false">IF(N138="znížená",J138,0)</f>
        <v>21.54</v>
      </c>
      <c r="BG138" s="228" t="n">
        <f aca="false">IF(N138="zákl. prenesená",J138,0)</f>
        <v>0</v>
      </c>
      <c r="BH138" s="228" t="n">
        <f aca="false">IF(N138="zníž. prenesená",J138,0)</f>
        <v>0</v>
      </c>
      <c r="BI138" s="228" t="n">
        <f aca="false">IF(N138="nulová",J138,0)</f>
        <v>0</v>
      </c>
      <c r="BJ138" s="3" t="s">
        <v>161</v>
      </c>
      <c r="BK138" s="228" t="n">
        <f aca="false">ROUND(I138*H138,2)</f>
        <v>21.54</v>
      </c>
      <c r="BL138" s="3" t="s">
        <v>261</v>
      </c>
      <c r="BM138" s="227" t="s">
        <v>1237</v>
      </c>
    </row>
    <row r="139" s="26" customFormat="true" ht="24.15" hidden="false" customHeight="true" outlineLevel="0" collapsed="false">
      <c r="A139" s="19"/>
      <c r="B139" s="20"/>
      <c r="C139" s="229" t="s">
        <v>261</v>
      </c>
      <c r="D139" s="229" t="s">
        <v>220</v>
      </c>
      <c r="E139" s="230" t="s">
        <v>1238</v>
      </c>
      <c r="F139" s="231" t="s">
        <v>1239</v>
      </c>
      <c r="G139" s="232" t="s">
        <v>212</v>
      </c>
      <c r="H139" s="233" t="n">
        <v>2</v>
      </c>
      <c r="I139" s="234" t="n">
        <v>10.08</v>
      </c>
      <c r="J139" s="234" t="n">
        <f aca="false">ROUND(I139*H139,2)</f>
        <v>20.16</v>
      </c>
      <c r="K139" s="235"/>
      <c r="L139" s="236"/>
      <c r="M139" s="237"/>
      <c r="N139" s="238" t="s">
        <v>36</v>
      </c>
      <c r="O139" s="225" t="n">
        <v>0</v>
      </c>
      <c r="P139" s="225" t="n">
        <f aca="false">O139*H139</f>
        <v>0</v>
      </c>
      <c r="Q139" s="225" t="n">
        <v>0.0078</v>
      </c>
      <c r="R139" s="225" t="n">
        <f aca="false">Q139*H139</f>
        <v>0.0156</v>
      </c>
      <c r="S139" s="225" t="n">
        <v>0</v>
      </c>
      <c r="T139" s="226" t="n">
        <f aca="false">S139*H139</f>
        <v>0</v>
      </c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R139" s="227" t="s">
        <v>224</v>
      </c>
      <c r="AT139" s="227" t="s">
        <v>220</v>
      </c>
      <c r="AU139" s="227" t="s">
        <v>161</v>
      </c>
      <c r="AY139" s="3" t="s">
        <v>158</v>
      </c>
      <c r="BE139" s="228" t="n">
        <f aca="false">IF(N139="základná",J139,0)</f>
        <v>0</v>
      </c>
      <c r="BF139" s="228" t="n">
        <f aca="false">IF(N139="znížená",J139,0)</f>
        <v>20.16</v>
      </c>
      <c r="BG139" s="228" t="n">
        <f aca="false">IF(N139="zákl. prenesená",J139,0)</f>
        <v>0</v>
      </c>
      <c r="BH139" s="228" t="n">
        <f aca="false">IF(N139="zníž. prenesená",J139,0)</f>
        <v>0</v>
      </c>
      <c r="BI139" s="228" t="n">
        <f aca="false">IF(N139="nulová",J139,0)</f>
        <v>0</v>
      </c>
      <c r="BJ139" s="3" t="s">
        <v>161</v>
      </c>
      <c r="BK139" s="228" t="n">
        <f aca="false">ROUND(I139*H139,2)</f>
        <v>20.16</v>
      </c>
      <c r="BL139" s="3" t="s">
        <v>261</v>
      </c>
      <c r="BM139" s="227" t="s">
        <v>1240</v>
      </c>
    </row>
    <row r="140" s="26" customFormat="true" ht="16.5" hidden="false" customHeight="true" outlineLevel="0" collapsed="false">
      <c r="A140" s="19"/>
      <c r="B140" s="20"/>
      <c r="C140" s="216" t="s">
        <v>378</v>
      </c>
      <c r="D140" s="216" t="s">
        <v>162</v>
      </c>
      <c r="E140" s="217" t="s">
        <v>1241</v>
      </c>
      <c r="F140" s="218" t="s">
        <v>1242</v>
      </c>
      <c r="G140" s="219" t="s">
        <v>217</v>
      </c>
      <c r="H140" s="220" t="n">
        <v>1</v>
      </c>
      <c r="I140" s="221" t="n">
        <v>33.72</v>
      </c>
      <c r="J140" s="221" t="n">
        <f aca="false">ROUND(I140*H140,2)</f>
        <v>33.72</v>
      </c>
      <c r="K140" s="222"/>
      <c r="L140" s="25"/>
      <c r="M140" s="223"/>
      <c r="N140" s="224" t="s">
        <v>36</v>
      </c>
      <c r="O140" s="225" t="n">
        <v>1.473</v>
      </c>
      <c r="P140" s="225" t="n">
        <f aca="false">O140*H140</f>
        <v>1.473</v>
      </c>
      <c r="Q140" s="225" t="n">
        <v>0</v>
      </c>
      <c r="R140" s="225" t="n">
        <f aca="false">Q140*H140</f>
        <v>0</v>
      </c>
      <c r="S140" s="225" t="n">
        <v>0</v>
      </c>
      <c r="T140" s="226" t="n">
        <f aca="false">S140*H140</f>
        <v>0</v>
      </c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R140" s="227" t="s">
        <v>261</v>
      </c>
      <c r="AT140" s="227" t="s">
        <v>162</v>
      </c>
      <c r="AU140" s="227" t="s">
        <v>161</v>
      </c>
      <c r="AY140" s="3" t="s">
        <v>158</v>
      </c>
      <c r="BE140" s="228" t="n">
        <f aca="false">IF(N140="základná",J140,0)</f>
        <v>0</v>
      </c>
      <c r="BF140" s="228" t="n">
        <f aca="false">IF(N140="znížená",J140,0)</f>
        <v>33.72</v>
      </c>
      <c r="BG140" s="228" t="n">
        <f aca="false">IF(N140="zákl. prenesená",J140,0)</f>
        <v>0</v>
      </c>
      <c r="BH140" s="228" t="n">
        <f aca="false">IF(N140="zníž. prenesená",J140,0)</f>
        <v>0</v>
      </c>
      <c r="BI140" s="228" t="n">
        <f aca="false">IF(N140="nulová",J140,0)</f>
        <v>0</v>
      </c>
      <c r="BJ140" s="3" t="s">
        <v>161</v>
      </c>
      <c r="BK140" s="228" t="n">
        <f aca="false">ROUND(I140*H140,2)</f>
        <v>33.72</v>
      </c>
      <c r="BL140" s="3" t="s">
        <v>261</v>
      </c>
      <c r="BM140" s="227" t="s">
        <v>1243</v>
      </c>
    </row>
    <row r="141" s="26" customFormat="true" ht="21.75" hidden="false" customHeight="true" outlineLevel="0" collapsed="false">
      <c r="A141" s="19"/>
      <c r="B141" s="20"/>
      <c r="C141" s="229" t="s">
        <v>382</v>
      </c>
      <c r="D141" s="229" t="s">
        <v>220</v>
      </c>
      <c r="E141" s="230" t="s">
        <v>1244</v>
      </c>
      <c r="F141" s="231" t="s">
        <v>1245</v>
      </c>
      <c r="G141" s="232" t="s">
        <v>217</v>
      </c>
      <c r="H141" s="233" t="n">
        <v>1</v>
      </c>
      <c r="I141" s="234" t="n">
        <v>371.02</v>
      </c>
      <c r="J141" s="234" t="n">
        <f aca="false">ROUND(I141*H141,2)</f>
        <v>371.02</v>
      </c>
      <c r="K141" s="235"/>
      <c r="L141" s="236"/>
      <c r="M141" s="237"/>
      <c r="N141" s="238" t="s">
        <v>36</v>
      </c>
      <c r="O141" s="225" t="n">
        <v>0</v>
      </c>
      <c r="P141" s="225" t="n">
        <f aca="false">O141*H141</f>
        <v>0</v>
      </c>
      <c r="Q141" s="225" t="n">
        <v>0</v>
      </c>
      <c r="R141" s="225" t="n">
        <f aca="false">Q141*H141</f>
        <v>0</v>
      </c>
      <c r="S141" s="225" t="n">
        <v>0</v>
      </c>
      <c r="T141" s="226" t="n">
        <f aca="false">S141*H141</f>
        <v>0</v>
      </c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R141" s="227" t="s">
        <v>224</v>
      </c>
      <c r="AT141" s="227" t="s">
        <v>220</v>
      </c>
      <c r="AU141" s="227" t="s">
        <v>161</v>
      </c>
      <c r="AY141" s="3" t="s">
        <v>158</v>
      </c>
      <c r="BE141" s="228" t="n">
        <f aca="false">IF(N141="základná",J141,0)</f>
        <v>0</v>
      </c>
      <c r="BF141" s="228" t="n">
        <f aca="false">IF(N141="znížená",J141,0)</f>
        <v>371.02</v>
      </c>
      <c r="BG141" s="228" t="n">
        <f aca="false">IF(N141="zákl. prenesená",J141,0)</f>
        <v>0</v>
      </c>
      <c r="BH141" s="228" t="n">
        <f aca="false">IF(N141="zníž. prenesená",J141,0)</f>
        <v>0</v>
      </c>
      <c r="BI141" s="228" t="n">
        <f aca="false">IF(N141="nulová",J141,0)</f>
        <v>0</v>
      </c>
      <c r="BJ141" s="3" t="s">
        <v>161</v>
      </c>
      <c r="BK141" s="228" t="n">
        <f aca="false">ROUND(I141*H141,2)</f>
        <v>371.02</v>
      </c>
      <c r="BL141" s="3" t="s">
        <v>261</v>
      </c>
      <c r="BM141" s="227" t="s">
        <v>1246</v>
      </c>
    </row>
    <row r="142" s="26" customFormat="true" ht="24.15" hidden="false" customHeight="true" outlineLevel="0" collapsed="false">
      <c r="A142" s="19"/>
      <c r="B142" s="20"/>
      <c r="C142" s="216" t="s">
        <v>214</v>
      </c>
      <c r="D142" s="216" t="s">
        <v>162</v>
      </c>
      <c r="E142" s="217" t="s">
        <v>1247</v>
      </c>
      <c r="F142" s="218" t="s">
        <v>1248</v>
      </c>
      <c r="G142" s="219" t="s">
        <v>217</v>
      </c>
      <c r="H142" s="220" t="n">
        <v>5</v>
      </c>
      <c r="I142" s="221" t="n">
        <v>17.4</v>
      </c>
      <c r="J142" s="221" t="n">
        <f aca="false">ROUND(I142*H142,2)</f>
        <v>87</v>
      </c>
      <c r="K142" s="222"/>
      <c r="L142" s="25"/>
      <c r="M142" s="223"/>
      <c r="N142" s="224" t="s">
        <v>36</v>
      </c>
      <c r="O142" s="225" t="n">
        <v>0.810786</v>
      </c>
      <c r="P142" s="225" t="n">
        <f aca="false">O142*H142</f>
        <v>4.05393</v>
      </c>
      <c r="Q142" s="225" t="n">
        <v>0</v>
      </c>
      <c r="R142" s="225" t="n">
        <f aca="false">Q142*H142</f>
        <v>0</v>
      </c>
      <c r="S142" s="225" t="n">
        <v>0.01</v>
      </c>
      <c r="T142" s="226" t="n">
        <f aca="false">S142*H142</f>
        <v>0.05</v>
      </c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R142" s="227" t="s">
        <v>261</v>
      </c>
      <c r="AT142" s="227" t="s">
        <v>162</v>
      </c>
      <c r="AU142" s="227" t="s">
        <v>161</v>
      </c>
      <c r="AY142" s="3" t="s">
        <v>158</v>
      </c>
      <c r="BE142" s="228" t="n">
        <f aca="false">IF(N142="základná",J142,0)</f>
        <v>0</v>
      </c>
      <c r="BF142" s="228" t="n">
        <f aca="false">IF(N142="znížená",J142,0)</f>
        <v>87</v>
      </c>
      <c r="BG142" s="228" t="n">
        <f aca="false">IF(N142="zákl. prenesená",J142,0)</f>
        <v>0</v>
      </c>
      <c r="BH142" s="228" t="n">
        <f aca="false">IF(N142="zníž. prenesená",J142,0)</f>
        <v>0</v>
      </c>
      <c r="BI142" s="228" t="n">
        <f aca="false">IF(N142="nulová",J142,0)</f>
        <v>0</v>
      </c>
      <c r="BJ142" s="3" t="s">
        <v>161</v>
      </c>
      <c r="BK142" s="228" t="n">
        <f aca="false">ROUND(I142*H142,2)</f>
        <v>87</v>
      </c>
      <c r="BL142" s="3" t="s">
        <v>261</v>
      </c>
      <c r="BM142" s="227" t="s">
        <v>1249</v>
      </c>
    </row>
    <row r="143" s="26" customFormat="true" ht="37.8" hidden="false" customHeight="true" outlineLevel="0" collapsed="false">
      <c r="A143" s="19"/>
      <c r="B143" s="20"/>
      <c r="C143" s="216" t="s">
        <v>219</v>
      </c>
      <c r="D143" s="216" t="s">
        <v>162</v>
      </c>
      <c r="E143" s="217" t="s">
        <v>1250</v>
      </c>
      <c r="F143" s="218" t="s">
        <v>1251</v>
      </c>
      <c r="G143" s="219" t="s">
        <v>217</v>
      </c>
      <c r="H143" s="220" t="n">
        <v>5</v>
      </c>
      <c r="I143" s="221" t="n">
        <v>89.63</v>
      </c>
      <c r="J143" s="221" t="n">
        <f aca="false">ROUND(I143*H143,2)</f>
        <v>448.15</v>
      </c>
      <c r="K143" s="222"/>
      <c r="L143" s="25"/>
      <c r="M143" s="223"/>
      <c r="N143" s="224" t="s">
        <v>36</v>
      </c>
      <c r="O143" s="225" t="n">
        <v>4.175497</v>
      </c>
      <c r="P143" s="225" t="n">
        <f aca="false">O143*H143</f>
        <v>20.877485</v>
      </c>
      <c r="Q143" s="225" t="n">
        <v>0</v>
      </c>
      <c r="R143" s="225" t="n">
        <f aca="false">Q143*H143</f>
        <v>0</v>
      </c>
      <c r="S143" s="225" t="n">
        <v>0.025</v>
      </c>
      <c r="T143" s="226" t="n">
        <f aca="false">S143*H143</f>
        <v>0.125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R143" s="227" t="s">
        <v>261</v>
      </c>
      <c r="AT143" s="227" t="s">
        <v>162</v>
      </c>
      <c r="AU143" s="227" t="s">
        <v>161</v>
      </c>
      <c r="AY143" s="3" t="s">
        <v>158</v>
      </c>
      <c r="BE143" s="228" t="n">
        <f aca="false">IF(N143="základná",J143,0)</f>
        <v>0</v>
      </c>
      <c r="BF143" s="228" t="n">
        <f aca="false">IF(N143="znížená",J143,0)</f>
        <v>448.15</v>
      </c>
      <c r="BG143" s="228" t="n">
        <f aca="false">IF(N143="zákl. prenesená",J143,0)</f>
        <v>0</v>
      </c>
      <c r="BH143" s="228" t="n">
        <f aca="false">IF(N143="zníž. prenesená",J143,0)</f>
        <v>0</v>
      </c>
      <c r="BI143" s="228" t="n">
        <f aca="false">IF(N143="nulová",J143,0)</f>
        <v>0</v>
      </c>
      <c r="BJ143" s="3" t="s">
        <v>161</v>
      </c>
      <c r="BK143" s="228" t="n">
        <f aca="false">ROUND(I143*H143,2)</f>
        <v>448.15</v>
      </c>
      <c r="BL143" s="3" t="s">
        <v>261</v>
      </c>
      <c r="BM143" s="227" t="s">
        <v>1252</v>
      </c>
    </row>
    <row r="144" s="26" customFormat="true" ht="33" hidden="false" customHeight="true" outlineLevel="0" collapsed="false">
      <c r="A144" s="19"/>
      <c r="B144" s="20"/>
      <c r="C144" s="216" t="s">
        <v>386</v>
      </c>
      <c r="D144" s="216" t="s">
        <v>162</v>
      </c>
      <c r="E144" s="217" t="s">
        <v>1253</v>
      </c>
      <c r="F144" s="218" t="s">
        <v>1254</v>
      </c>
      <c r="G144" s="219" t="s">
        <v>274</v>
      </c>
      <c r="H144" s="220" t="n">
        <v>108.499</v>
      </c>
      <c r="I144" s="221" t="n">
        <v>1.8</v>
      </c>
      <c r="J144" s="221" t="n">
        <f aca="false">ROUND(I144*H144,2)</f>
        <v>195.3</v>
      </c>
      <c r="K144" s="222"/>
      <c r="L144" s="25"/>
      <c r="M144" s="223"/>
      <c r="N144" s="224" t="s">
        <v>36</v>
      </c>
      <c r="O144" s="225" t="n">
        <v>0</v>
      </c>
      <c r="P144" s="225" t="n">
        <f aca="false">O144*H144</f>
        <v>0</v>
      </c>
      <c r="Q144" s="225" t="n">
        <v>0</v>
      </c>
      <c r="R144" s="225" t="n">
        <f aca="false">Q144*H144</f>
        <v>0</v>
      </c>
      <c r="S144" s="225" t="n">
        <v>0</v>
      </c>
      <c r="T144" s="226" t="n">
        <f aca="false">S144*H144</f>
        <v>0</v>
      </c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R144" s="227" t="s">
        <v>261</v>
      </c>
      <c r="AT144" s="227" t="s">
        <v>162</v>
      </c>
      <c r="AU144" s="227" t="s">
        <v>161</v>
      </c>
      <c r="AY144" s="3" t="s">
        <v>158</v>
      </c>
      <c r="BE144" s="228" t="n">
        <f aca="false">IF(N144="základná",J144,0)</f>
        <v>0</v>
      </c>
      <c r="BF144" s="228" t="n">
        <f aca="false">IF(N144="znížená",J144,0)</f>
        <v>195.3</v>
      </c>
      <c r="BG144" s="228" t="n">
        <f aca="false">IF(N144="zákl. prenesená",J144,0)</f>
        <v>0</v>
      </c>
      <c r="BH144" s="228" t="n">
        <f aca="false">IF(N144="zníž. prenesená",J144,0)</f>
        <v>0</v>
      </c>
      <c r="BI144" s="228" t="n">
        <f aca="false">IF(N144="nulová",J144,0)</f>
        <v>0</v>
      </c>
      <c r="BJ144" s="3" t="s">
        <v>161</v>
      </c>
      <c r="BK144" s="228" t="n">
        <f aca="false">ROUND(I144*H144,2)</f>
        <v>195.3</v>
      </c>
      <c r="BL144" s="3" t="s">
        <v>261</v>
      </c>
      <c r="BM144" s="227" t="s">
        <v>1255</v>
      </c>
    </row>
    <row r="145" s="26" customFormat="true" ht="37.8" hidden="false" customHeight="true" outlineLevel="0" collapsed="false">
      <c r="A145" s="19"/>
      <c r="B145" s="20"/>
      <c r="C145" s="216" t="s">
        <v>6</v>
      </c>
      <c r="D145" s="216" t="s">
        <v>162</v>
      </c>
      <c r="E145" s="217" t="s">
        <v>1256</v>
      </c>
      <c r="F145" s="218" t="s">
        <v>1257</v>
      </c>
      <c r="G145" s="219" t="s">
        <v>274</v>
      </c>
      <c r="H145" s="220" t="n">
        <v>108.499</v>
      </c>
      <c r="I145" s="221" t="n">
        <v>0.05</v>
      </c>
      <c r="J145" s="221" t="n">
        <f aca="false">ROUND(I145*H145,2)</f>
        <v>5.42</v>
      </c>
      <c r="K145" s="222"/>
      <c r="L145" s="25"/>
      <c r="M145" s="223"/>
      <c r="N145" s="224" t="s">
        <v>36</v>
      </c>
      <c r="O145" s="225" t="n">
        <v>0</v>
      </c>
      <c r="P145" s="225" t="n">
        <f aca="false">O145*H145</f>
        <v>0</v>
      </c>
      <c r="Q145" s="225" t="n">
        <v>0</v>
      </c>
      <c r="R145" s="225" t="n">
        <f aca="false">Q145*H145</f>
        <v>0</v>
      </c>
      <c r="S145" s="225" t="n">
        <v>0</v>
      </c>
      <c r="T145" s="226" t="n">
        <f aca="false">S145*H145</f>
        <v>0</v>
      </c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R145" s="227" t="s">
        <v>261</v>
      </c>
      <c r="AT145" s="227" t="s">
        <v>162</v>
      </c>
      <c r="AU145" s="227" t="s">
        <v>161</v>
      </c>
      <c r="AY145" s="3" t="s">
        <v>158</v>
      </c>
      <c r="BE145" s="228" t="n">
        <f aca="false">IF(N145="základná",J145,0)</f>
        <v>0</v>
      </c>
      <c r="BF145" s="228" t="n">
        <f aca="false">IF(N145="znížená",J145,0)</f>
        <v>5.42</v>
      </c>
      <c r="BG145" s="228" t="n">
        <f aca="false">IF(N145="zákl. prenesená",J145,0)</f>
        <v>0</v>
      </c>
      <c r="BH145" s="228" t="n">
        <f aca="false">IF(N145="zníž. prenesená",J145,0)</f>
        <v>0</v>
      </c>
      <c r="BI145" s="228" t="n">
        <f aca="false">IF(N145="nulová",J145,0)</f>
        <v>0</v>
      </c>
      <c r="BJ145" s="3" t="s">
        <v>161</v>
      </c>
      <c r="BK145" s="228" t="n">
        <f aca="false">ROUND(I145*H145,2)</f>
        <v>5.42</v>
      </c>
      <c r="BL145" s="3" t="s">
        <v>261</v>
      </c>
      <c r="BM145" s="227" t="s">
        <v>1258</v>
      </c>
    </row>
    <row r="146" s="200" customFormat="true" ht="25.9" hidden="false" customHeight="true" outlineLevel="0" collapsed="false">
      <c r="B146" s="201"/>
      <c r="C146" s="202"/>
      <c r="D146" s="203" t="s">
        <v>69</v>
      </c>
      <c r="E146" s="204" t="s">
        <v>1117</v>
      </c>
      <c r="F146" s="204" t="s">
        <v>1118</v>
      </c>
      <c r="G146" s="202"/>
      <c r="H146" s="202"/>
      <c r="I146" s="202"/>
      <c r="J146" s="205" t="n">
        <f aca="false">BK146</f>
        <v>352</v>
      </c>
      <c r="K146" s="202"/>
      <c r="L146" s="206"/>
      <c r="M146" s="207"/>
      <c r="N146" s="208"/>
      <c r="O146" s="208"/>
      <c r="P146" s="209" t="n">
        <f aca="false">SUM(P147:P149)</f>
        <v>0</v>
      </c>
      <c r="Q146" s="208"/>
      <c r="R146" s="209" t="n">
        <f aca="false">SUM(R147:R149)</f>
        <v>0</v>
      </c>
      <c r="S146" s="208"/>
      <c r="T146" s="210" t="n">
        <f aca="false">SUM(T147:T149)</f>
        <v>0</v>
      </c>
      <c r="AR146" s="211" t="s">
        <v>166</v>
      </c>
      <c r="AT146" s="212" t="s">
        <v>69</v>
      </c>
      <c r="AU146" s="212" t="s">
        <v>70</v>
      </c>
      <c r="AY146" s="211" t="s">
        <v>158</v>
      </c>
      <c r="BK146" s="213" t="n">
        <f aca="false">SUM(BK147:BK149)</f>
        <v>352</v>
      </c>
    </row>
    <row r="147" s="26" customFormat="true" ht="24.15" hidden="false" customHeight="true" outlineLevel="0" collapsed="false">
      <c r="A147" s="19"/>
      <c r="B147" s="20"/>
      <c r="C147" s="216" t="s">
        <v>294</v>
      </c>
      <c r="D147" s="216" t="s">
        <v>162</v>
      </c>
      <c r="E147" s="217" t="s">
        <v>1193</v>
      </c>
      <c r="F147" s="218" t="s">
        <v>1194</v>
      </c>
      <c r="G147" s="219" t="s">
        <v>217</v>
      </c>
      <c r="H147" s="220" t="n">
        <v>1</v>
      </c>
      <c r="I147" s="221" t="n">
        <v>300</v>
      </c>
      <c r="J147" s="221" t="n">
        <f aca="false">ROUND(I147*H147,2)</f>
        <v>300</v>
      </c>
      <c r="K147" s="222"/>
      <c r="L147" s="25"/>
      <c r="M147" s="223"/>
      <c r="N147" s="224" t="s">
        <v>36</v>
      </c>
      <c r="O147" s="225" t="n">
        <v>0</v>
      </c>
      <c r="P147" s="225" t="n">
        <f aca="false">O147*H147</f>
        <v>0</v>
      </c>
      <c r="Q147" s="225" t="n">
        <v>0</v>
      </c>
      <c r="R147" s="225" t="n">
        <f aca="false">Q147*H147</f>
        <v>0</v>
      </c>
      <c r="S147" s="225" t="n">
        <v>0</v>
      </c>
      <c r="T147" s="226" t="n">
        <f aca="false">S147*H147</f>
        <v>0</v>
      </c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R147" s="227" t="s">
        <v>1011</v>
      </c>
      <c r="AT147" s="227" t="s">
        <v>162</v>
      </c>
      <c r="AU147" s="227" t="s">
        <v>78</v>
      </c>
      <c r="AY147" s="3" t="s">
        <v>158</v>
      </c>
      <c r="BE147" s="228" t="n">
        <f aca="false">IF(N147="základná",J147,0)</f>
        <v>0</v>
      </c>
      <c r="BF147" s="228" t="n">
        <f aca="false">IF(N147="znížená",J147,0)</f>
        <v>300</v>
      </c>
      <c r="BG147" s="228" t="n">
        <f aca="false">IF(N147="zákl. prenesená",J147,0)</f>
        <v>0</v>
      </c>
      <c r="BH147" s="228" t="n">
        <f aca="false">IF(N147="zníž. prenesená",J147,0)</f>
        <v>0</v>
      </c>
      <c r="BI147" s="228" t="n">
        <f aca="false">IF(N147="nulová",J147,0)</f>
        <v>0</v>
      </c>
      <c r="BJ147" s="3" t="s">
        <v>161</v>
      </c>
      <c r="BK147" s="228" t="n">
        <f aca="false">ROUND(I147*H147,2)</f>
        <v>300</v>
      </c>
      <c r="BL147" s="3" t="s">
        <v>1011</v>
      </c>
      <c r="BM147" s="227" t="s">
        <v>1259</v>
      </c>
    </row>
    <row r="148" s="26" customFormat="true" ht="16.5" hidden="false" customHeight="true" outlineLevel="0" collapsed="false">
      <c r="A148" s="19"/>
      <c r="B148" s="20"/>
      <c r="C148" s="216" t="s">
        <v>415</v>
      </c>
      <c r="D148" s="216" t="s">
        <v>162</v>
      </c>
      <c r="E148" s="217" t="s">
        <v>1196</v>
      </c>
      <c r="F148" s="218" t="s">
        <v>1197</v>
      </c>
      <c r="G148" s="219" t="s">
        <v>217</v>
      </c>
      <c r="H148" s="220" t="n">
        <v>1</v>
      </c>
      <c r="I148" s="221" t="n">
        <v>40</v>
      </c>
      <c r="J148" s="221" t="n">
        <f aca="false">ROUND(I148*H148,2)</f>
        <v>40</v>
      </c>
      <c r="K148" s="222"/>
      <c r="L148" s="25"/>
      <c r="M148" s="223"/>
      <c r="N148" s="224" t="s">
        <v>36</v>
      </c>
      <c r="O148" s="225" t="n">
        <v>0</v>
      </c>
      <c r="P148" s="225" t="n">
        <f aca="false">O148*H148</f>
        <v>0</v>
      </c>
      <c r="Q148" s="225" t="n">
        <v>0</v>
      </c>
      <c r="R148" s="225" t="n">
        <f aca="false">Q148*H148</f>
        <v>0</v>
      </c>
      <c r="S148" s="225" t="n">
        <v>0</v>
      </c>
      <c r="T148" s="226" t="n">
        <f aca="false">S148*H148</f>
        <v>0</v>
      </c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R148" s="227" t="s">
        <v>1011</v>
      </c>
      <c r="AT148" s="227" t="s">
        <v>162</v>
      </c>
      <c r="AU148" s="227" t="s">
        <v>78</v>
      </c>
      <c r="AY148" s="3" t="s">
        <v>158</v>
      </c>
      <c r="BE148" s="228" t="n">
        <f aca="false">IF(N148="základná",J148,0)</f>
        <v>0</v>
      </c>
      <c r="BF148" s="228" t="n">
        <f aca="false">IF(N148="znížená",J148,0)</f>
        <v>40</v>
      </c>
      <c r="BG148" s="228" t="n">
        <f aca="false">IF(N148="zákl. prenesená",J148,0)</f>
        <v>0</v>
      </c>
      <c r="BH148" s="228" t="n">
        <f aca="false">IF(N148="zníž. prenesená",J148,0)</f>
        <v>0</v>
      </c>
      <c r="BI148" s="228" t="n">
        <f aca="false">IF(N148="nulová",J148,0)</f>
        <v>0</v>
      </c>
      <c r="BJ148" s="3" t="s">
        <v>161</v>
      </c>
      <c r="BK148" s="228" t="n">
        <f aca="false">ROUND(I148*H148,2)</f>
        <v>40</v>
      </c>
      <c r="BL148" s="3" t="s">
        <v>1011</v>
      </c>
      <c r="BM148" s="227" t="s">
        <v>1260</v>
      </c>
    </row>
    <row r="149" s="26" customFormat="true" ht="16.5" hidden="false" customHeight="true" outlineLevel="0" collapsed="false">
      <c r="A149" s="19"/>
      <c r="B149" s="20"/>
      <c r="C149" s="216" t="s">
        <v>302</v>
      </c>
      <c r="D149" s="216" t="s">
        <v>162</v>
      </c>
      <c r="E149" s="217" t="s">
        <v>1199</v>
      </c>
      <c r="F149" s="218" t="s">
        <v>1200</v>
      </c>
      <c r="G149" s="219" t="s">
        <v>190</v>
      </c>
      <c r="H149" s="220" t="n">
        <v>4</v>
      </c>
      <c r="I149" s="221" t="n">
        <v>3</v>
      </c>
      <c r="J149" s="221" t="n">
        <f aca="false">ROUND(I149*H149,2)</f>
        <v>12</v>
      </c>
      <c r="K149" s="222"/>
      <c r="L149" s="25"/>
      <c r="M149" s="239"/>
      <c r="N149" s="240" t="s">
        <v>36</v>
      </c>
      <c r="O149" s="241" t="n">
        <v>0</v>
      </c>
      <c r="P149" s="241" t="n">
        <f aca="false">O149*H149</f>
        <v>0</v>
      </c>
      <c r="Q149" s="241" t="n">
        <v>0</v>
      </c>
      <c r="R149" s="241" t="n">
        <f aca="false">Q149*H149</f>
        <v>0</v>
      </c>
      <c r="S149" s="241" t="n">
        <v>0</v>
      </c>
      <c r="T149" s="242" t="n">
        <f aca="false">S149*H149</f>
        <v>0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R149" s="227" t="s">
        <v>1011</v>
      </c>
      <c r="AT149" s="227" t="s">
        <v>162</v>
      </c>
      <c r="AU149" s="227" t="s">
        <v>78</v>
      </c>
      <c r="AY149" s="3" t="s">
        <v>158</v>
      </c>
      <c r="BE149" s="228" t="n">
        <f aca="false">IF(N149="základná",J149,0)</f>
        <v>0</v>
      </c>
      <c r="BF149" s="228" t="n">
        <f aca="false">IF(N149="znížená",J149,0)</f>
        <v>12</v>
      </c>
      <c r="BG149" s="228" t="n">
        <f aca="false">IF(N149="zákl. prenesená",J149,0)</f>
        <v>0</v>
      </c>
      <c r="BH149" s="228" t="n">
        <f aca="false">IF(N149="zníž. prenesená",J149,0)</f>
        <v>0</v>
      </c>
      <c r="BI149" s="228" t="n">
        <f aca="false">IF(N149="nulová",J149,0)</f>
        <v>0</v>
      </c>
      <c r="BJ149" s="3" t="s">
        <v>161</v>
      </c>
      <c r="BK149" s="228" t="n">
        <f aca="false">ROUND(I149*H149,2)</f>
        <v>12</v>
      </c>
      <c r="BL149" s="3" t="s">
        <v>1011</v>
      </c>
      <c r="BM149" s="227" t="s">
        <v>1261</v>
      </c>
    </row>
    <row r="150" s="26" customFormat="true" ht="6.95" hidden="false" customHeight="true" outlineLevel="0" collapsed="false">
      <c r="A150" s="19"/>
      <c r="B150" s="53"/>
      <c r="C150" s="54"/>
      <c r="D150" s="54"/>
      <c r="E150" s="54"/>
      <c r="F150" s="54"/>
      <c r="G150" s="54"/>
      <c r="H150" s="54"/>
      <c r="I150" s="54"/>
      <c r="J150" s="54"/>
      <c r="K150" s="54"/>
      <c r="L150" s="25"/>
      <c r="M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</row>
  </sheetData>
  <sheetProtection algorithmName="SHA-512" hashValue="6cSdnAXkmoabr3f1gI14+FKFsnmxmq7qFGXAMMbwaD1cHNaXKsNYx9xat37TXHnvYTQoW9dfuk2hPgXy72tSPQ==" saltValue="HoXk9sC4vHjX1n4f6zWdDdLRQfvGqmBwNHwwIpH26Om4j4dx9u42AnN9JXM9/yZAzuvkqyVGB4/Fs0QjgIcahw==" spinCount="100000" sheet="true" password="f684" objects="true" scenarios="true" formatColumns="false" formatRows="false" autoFilter="false"/>
  <autoFilter ref="C120:K149"/>
  <mergeCells count="8">
    <mergeCell ref="L2:V2"/>
    <mergeCell ref="E7:H7"/>
    <mergeCell ref="E9:H9"/>
    <mergeCell ref="E27:H27"/>
    <mergeCell ref="E85:H85"/>
    <mergeCell ref="E87:H87"/>
    <mergeCell ref="E111:H111"/>
    <mergeCell ref="E113:H113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M16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1" customFormat="false" ht="12.8" hidden="false" customHeight="false" outlineLevel="0" collapsed="false">
      <c r="A1" s="8"/>
    </row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109</v>
      </c>
    </row>
    <row r="3" customFormat="false" ht="6.95" hidden="false" customHeight="true" outlineLevel="0" collapsed="false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6"/>
      <c r="AT3" s="3" t="s">
        <v>70</v>
      </c>
    </row>
    <row r="4" customFormat="false" ht="24.95" hidden="false" customHeight="true" outlineLevel="0" collapsed="false">
      <c r="B4" s="6"/>
      <c r="D4" s="123" t="s">
        <v>128</v>
      </c>
      <c r="L4" s="6"/>
      <c r="M4" s="124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25" t="s">
        <v>12</v>
      </c>
      <c r="L6" s="6"/>
    </row>
    <row r="7" customFormat="false" ht="16.5" hidden="false" customHeight="true" outlineLevel="0" collapsed="false">
      <c r="B7" s="6"/>
      <c r="E7" s="126" t="str">
        <f aca="false">'Rekapitulácia stavby'!K6</f>
        <v>REKONŠTRUKCIA KULTÚRNEHO DOMU V OBCI NOVÝ RUSKOV</v>
      </c>
      <c r="F7" s="126"/>
      <c r="G7" s="126"/>
      <c r="H7" s="126"/>
      <c r="L7" s="6"/>
    </row>
    <row r="8" s="26" customFormat="true" ht="12" hidden="false" customHeight="true" outlineLevel="0" collapsed="false">
      <c r="A8" s="19"/>
      <c r="B8" s="25"/>
      <c r="C8" s="19"/>
      <c r="D8" s="125" t="s">
        <v>129</v>
      </c>
      <c r="E8" s="19"/>
      <c r="F8" s="19"/>
      <c r="G8" s="19"/>
      <c r="H8" s="19"/>
      <c r="I8" s="19"/>
      <c r="J8" s="19"/>
      <c r="K8" s="19"/>
      <c r="L8" s="50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26" customFormat="true" ht="16.5" hidden="false" customHeight="true" outlineLevel="0" collapsed="false">
      <c r="A9" s="19"/>
      <c r="B9" s="25"/>
      <c r="C9" s="19"/>
      <c r="D9" s="19"/>
      <c r="E9" s="127" t="s">
        <v>1262</v>
      </c>
      <c r="F9" s="127"/>
      <c r="G9" s="127"/>
      <c r="H9" s="127"/>
      <c r="I9" s="19"/>
      <c r="J9" s="19"/>
      <c r="K9" s="19"/>
      <c r="L9" s="50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="26" customFormat="true" ht="12.8" hidden="false" customHeight="false" outlineLevel="0" collapsed="false">
      <c r="A10" s="19"/>
      <c r="B10" s="25"/>
      <c r="C10" s="19"/>
      <c r="D10" s="19"/>
      <c r="E10" s="19"/>
      <c r="F10" s="19"/>
      <c r="G10" s="19"/>
      <c r="H10" s="19"/>
      <c r="I10" s="19"/>
      <c r="J10" s="19"/>
      <c r="K10" s="19"/>
      <c r="L10" s="50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26" customFormat="true" ht="12" hidden="false" customHeight="true" outlineLevel="0" collapsed="false">
      <c r="A11" s="19"/>
      <c r="B11" s="25"/>
      <c r="C11" s="19"/>
      <c r="D11" s="125" t="s">
        <v>14</v>
      </c>
      <c r="E11" s="19"/>
      <c r="F11" s="128"/>
      <c r="G11" s="19"/>
      <c r="H11" s="19"/>
      <c r="I11" s="125" t="s">
        <v>15</v>
      </c>
      <c r="J11" s="128"/>
      <c r="K11" s="19"/>
      <c r="L11" s="50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="26" customFormat="true" ht="12" hidden="false" customHeight="true" outlineLevel="0" collapsed="false">
      <c r="A12" s="19"/>
      <c r="B12" s="25"/>
      <c r="C12" s="19"/>
      <c r="D12" s="125" t="s">
        <v>16</v>
      </c>
      <c r="E12" s="19"/>
      <c r="F12" s="128" t="s">
        <v>25</v>
      </c>
      <c r="G12" s="19"/>
      <c r="H12" s="19"/>
      <c r="I12" s="125" t="s">
        <v>18</v>
      </c>
      <c r="J12" s="129" t="str">
        <f aca="false">'Rekapitulácia stavby'!AN8</f>
        <v>12. 2022</v>
      </c>
      <c r="K12" s="19"/>
      <c r="L12" s="50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26" customFormat="true" ht="10.8" hidden="false" customHeight="true" outlineLevel="0" collapsed="false">
      <c r="A13" s="19"/>
      <c r="B13" s="25"/>
      <c r="C13" s="19"/>
      <c r="D13" s="19"/>
      <c r="E13" s="19"/>
      <c r="F13" s="19"/>
      <c r="G13" s="19"/>
      <c r="H13" s="19"/>
      <c r="I13" s="19"/>
      <c r="J13" s="19"/>
      <c r="K13" s="19"/>
      <c r="L13" s="50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="26" customFormat="true" ht="12" hidden="false" customHeight="true" outlineLevel="0" collapsed="false">
      <c r="A14" s="19"/>
      <c r="B14" s="25"/>
      <c r="C14" s="19"/>
      <c r="D14" s="125" t="s">
        <v>20</v>
      </c>
      <c r="E14" s="19"/>
      <c r="F14" s="19"/>
      <c r="G14" s="19"/>
      <c r="H14" s="19"/>
      <c r="I14" s="125" t="s">
        <v>21</v>
      </c>
      <c r="J14" s="128" t="str">
        <f aca="false">IF('Rekapitulácia stavby'!AN10="","",'Rekapitulácia stavby'!AN10)</f>
        <v/>
      </c>
      <c r="K14" s="19"/>
      <c r="L14" s="50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26" customFormat="true" ht="18" hidden="false" customHeight="true" outlineLevel="0" collapsed="false">
      <c r="A15" s="19"/>
      <c r="B15" s="25"/>
      <c r="C15" s="19"/>
      <c r="D15" s="19"/>
      <c r="E15" s="128" t="str">
        <f aca="false">IF('Rekapitulácia stavby'!E11="","",'Rekapitulácia stavby'!E11)</f>
        <v>Obec Nový Ruskov</v>
      </c>
      <c r="F15" s="19"/>
      <c r="G15" s="19"/>
      <c r="H15" s="19"/>
      <c r="I15" s="125" t="s">
        <v>23</v>
      </c>
      <c r="J15" s="128" t="str">
        <f aca="false">IF('Rekapitulácia stavby'!AN11="","",'Rekapitulácia stavby'!AN11)</f>
        <v/>
      </c>
      <c r="K15" s="19"/>
      <c r="L15" s="50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="26" customFormat="true" ht="6.95" hidden="false" customHeight="true" outlineLevel="0" collapsed="false">
      <c r="A16" s="19"/>
      <c r="B16" s="25"/>
      <c r="C16" s="19"/>
      <c r="D16" s="19"/>
      <c r="E16" s="19"/>
      <c r="F16" s="19"/>
      <c r="G16" s="19"/>
      <c r="H16" s="19"/>
      <c r="I16" s="19"/>
      <c r="J16" s="19"/>
      <c r="K16" s="19"/>
      <c r="L16" s="50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="26" customFormat="true" ht="12" hidden="false" customHeight="true" outlineLevel="0" collapsed="false">
      <c r="A17" s="19"/>
      <c r="B17" s="25"/>
      <c r="C17" s="19"/>
      <c r="D17" s="125" t="s">
        <v>24</v>
      </c>
      <c r="E17" s="19"/>
      <c r="F17" s="19"/>
      <c r="G17" s="19"/>
      <c r="H17" s="19"/>
      <c r="I17" s="125" t="s">
        <v>21</v>
      </c>
      <c r="J17" s="128" t="n">
        <f aca="false">'Rekapitulácia stavby'!AN13</f>
        <v>0</v>
      </c>
      <c r="K17" s="19"/>
      <c r="L17" s="50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26" customFormat="true" ht="18" hidden="false" customHeight="true" outlineLevel="0" collapsed="false">
      <c r="A18" s="19"/>
      <c r="B18" s="25"/>
      <c r="C18" s="19"/>
      <c r="D18" s="19"/>
      <c r="E18" s="130" t="str">
        <f aca="false">'Rekapitulácia stavby'!E14</f>
        <v> </v>
      </c>
      <c r="F18" s="130"/>
      <c r="G18" s="130"/>
      <c r="H18" s="130"/>
      <c r="I18" s="125" t="s">
        <v>23</v>
      </c>
      <c r="J18" s="128" t="n">
        <f aca="false">'Rekapitulácia stavby'!AN14</f>
        <v>0</v>
      </c>
      <c r="K18" s="19"/>
      <c r="L18" s="50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="26" customFormat="true" ht="6.95" hidden="false" customHeight="true" outlineLevel="0" collapsed="false">
      <c r="A19" s="19"/>
      <c r="B19" s="25"/>
      <c r="C19" s="19"/>
      <c r="D19" s="19"/>
      <c r="E19" s="19"/>
      <c r="F19" s="19"/>
      <c r="G19" s="19"/>
      <c r="H19" s="19"/>
      <c r="I19" s="19"/>
      <c r="J19" s="19"/>
      <c r="K19" s="19"/>
      <c r="L19" s="50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26" customFormat="true" ht="12" hidden="false" customHeight="true" outlineLevel="0" collapsed="false">
      <c r="A20" s="19"/>
      <c r="B20" s="25"/>
      <c r="C20" s="19"/>
      <c r="D20" s="125" t="s">
        <v>26</v>
      </c>
      <c r="E20" s="19"/>
      <c r="F20" s="19"/>
      <c r="G20" s="19"/>
      <c r="H20" s="19"/>
      <c r="I20" s="125" t="s">
        <v>21</v>
      </c>
      <c r="J20" s="128" t="str">
        <f aca="false">IF('Rekapitulácia stavby'!AN16="","",'Rekapitulácia stavby'!AN16)</f>
        <v/>
      </c>
      <c r="K20" s="19"/>
      <c r="L20" s="50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="26" customFormat="true" ht="18" hidden="false" customHeight="true" outlineLevel="0" collapsed="false">
      <c r="A21" s="19"/>
      <c r="B21" s="25"/>
      <c r="C21" s="19"/>
      <c r="D21" s="19"/>
      <c r="E21" s="128" t="str">
        <f aca="false">IF('Rekapitulácia stavby'!E17="","",'Rekapitulácia stavby'!E17)</f>
        <v> </v>
      </c>
      <c r="F21" s="19"/>
      <c r="G21" s="19"/>
      <c r="H21" s="19"/>
      <c r="I21" s="125" t="s">
        <v>23</v>
      </c>
      <c r="J21" s="128" t="str">
        <f aca="false">IF('Rekapitulácia stavby'!AN17="","",'Rekapitulácia stavby'!AN17)</f>
        <v/>
      </c>
      <c r="K21" s="19"/>
      <c r="L21" s="50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="26" customFormat="true" ht="6.95" hidden="false" customHeight="true" outlineLevel="0" collapsed="false">
      <c r="A22" s="19"/>
      <c r="B22" s="25"/>
      <c r="C22" s="19"/>
      <c r="D22" s="19"/>
      <c r="E22" s="19"/>
      <c r="F22" s="19"/>
      <c r="G22" s="19"/>
      <c r="H22" s="19"/>
      <c r="I22" s="19"/>
      <c r="J22" s="19"/>
      <c r="K22" s="19"/>
      <c r="L22" s="50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="26" customFormat="true" ht="12" hidden="false" customHeight="true" outlineLevel="0" collapsed="false">
      <c r="A23" s="19"/>
      <c r="B23" s="25"/>
      <c r="C23" s="19"/>
      <c r="D23" s="125" t="s">
        <v>28</v>
      </c>
      <c r="E23" s="19"/>
      <c r="F23" s="19"/>
      <c r="G23" s="19"/>
      <c r="H23" s="19"/>
      <c r="I23" s="125" t="s">
        <v>21</v>
      </c>
      <c r="J23" s="128" t="str">
        <f aca="false">IF('Rekapitulácia stavby'!AN19="","",'Rekapitulácia stavby'!AN19)</f>
        <v/>
      </c>
      <c r="K23" s="19"/>
      <c r="L23" s="50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="26" customFormat="true" ht="18" hidden="false" customHeight="true" outlineLevel="0" collapsed="false">
      <c r="A24" s="19"/>
      <c r="B24" s="25"/>
      <c r="C24" s="19"/>
      <c r="D24" s="19"/>
      <c r="E24" s="128" t="str">
        <f aca="false">IF('Rekapitulácia stavby'!E20="","",'Rekapitulácia stavby'!E20)</f>
        <v> </v>
      </c>
      <c r="F24" s="19"/>
      <c r="G24" s="19"/>
      <c r="H24" s="19"/>
      <c r="I24" s="125" t="s">
        <v>23</v>
      </c>
      <c r="J24" s="128" t="str">
        <f aca="false">IF('Rekapitulácia stavby'!AN20="","",'Rekapitulácia stavby'!AN20)</f>
        <v/>
      </c>
      <c r="K24" s="19"/>
      <c r="L24" s="50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="26" customFormat="true" ht="6.95" hidden="false" customHeight="true" outlineLevel="0" collapsed="false">
      <c r="A25" s="19"/>
      <c r="B25" s="25"/>
      <c r="C25" s="19"/>
      <c r="D25" s="19"/>
      <c r="E25" s="19"/>
      <c r="F25" s="19"/>
      <c r="G25" s="19"/>
      <c r="H25" s="19"/>
      <c r="I25" s="19"/>
      <c r="J25" s="19"/>
      <c r="K25" s="19"/>
      <c r="L25" s="50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="26" customFormat="true" ht="12" hidden="false" customHeight="true" outlineLevel="0" collapsed="false">
      <c r="A26" s="19"/>
      <c r="B26" s="25"/>
      <c r="C26" s="19"/>
      <c r="D26" s="125" t="s">
        <v>29</v>
      </c>
      <c r="E26" s="19"/>
      <c r="F26" s="19"/>
      <c r="G26" s="19"/>
      <c r="H26" s="19"/>
      <c r="I26" s="19"/>
      <c r="J26" s="19"/>
      <c r="K26" s="19"/>
      <c r="L26" s="50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="135" customFormat="true" ht="16.5" hidden="false" customHeight="true" outlineLevel="0" collapsed="false">
      <c r="A27" s="131"/>
      <c r="B27" s="132"/>
      <c r="C27" s="131"/>
      <c r="D27" s="131"/>
      <c r="E27" s="133"/>
      <c r="F27" s="133"/>
      <c r="G27" s="133"/>
      <c r="H27" s="133"/>
      <c r="I27" s="131"/>
      <c r="J27" s="131"/>
      <c r="K27" s="131"/>
      <c r="L27" s="134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6" customFormat="true" ht="6.95" hidden="false" customHeight="true" outlineLevel="0" collapsed="false">
      <c r="A28" s="19"/>
      <c r="B28" s="25"/>
      <c r="C28" s="19"/>
      <c r="D28" s="19"/>
      <c r="E28" s="19"/>
      <c r="F28" s="19"/>
      <c r="G28" s="19"/>
      <c r="H28" s="19"/>
      <c r="I28" s="19"/>
      <c r="J28" s="19"/>
      <c r="K28" s="19"/>
      <c r="L28" s="50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="26" customFormat="true" ht="6.95" hidden="false" customHeight="true" outlineLevel="0" collapsed="false">
      <c r="A29" s="19"/>
      <c r="B29" s="25"/>
      <c r="C29" s="19"/>
      <c r="D29" s="136"/>
      <c r="E29" s="136"/>
      <c r="F29" s="136"/>
      <c r="G29" s="136"/>
      <c r="H29" s="136"/>
      <c r="I29" s="136"/>
      <c r="J29" s="136"/>
      <c r="K29" s="136"/>
      <c r="L29" s="50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="26" customFormat="true" ht="25.45" hidden="false" customHeight="true" outlineLevel="0" collapsed="false">
      <c r="A30" s="19"/>
      <c r="B30" s="25"/>
      <c r="C30" s="19"/>
      <c r="D30" s="137" t="s">
        <v>30</v>
      </c>
      <c r="E30" s="19"/>
      <c r="F30" s="19"/>
      <c r="G30" s="19"/>
      <c r="H30" s="19"/>
      <c r="I30" s="19"/>
      <c r="J30" s="138" t="n">
        <f aca="false">ROUND(J119, 2)</f>
        <v>45961.78</v>
      </c>
      <c r="K30" s="19"/>
      <c r="L30" s="50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="26" customFormat="true" ht="6.95" hidden="false" customHeight="true" outlineLevel="0" collapsed="false">
      <c r="A31" s="19"/>
      <c r="B31" s="25"/>
      <c r="C31" s="19"/>
      <c r="D31" s="136"/>
      <c r="E31" s="136"/>
      <c r="F31" s="136"/>
      <c r="G31" s="136"/>
      <c r="H31" s="136"/>
      <c r="I31" s="136"/>
      <c r="J31" s="136"/>
      <c r="K31" s="136"/>
      <c r="L31" s="50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26" customFormat="true" ht="14.4" hidden="false" customHeight="true" outlineLevel="0" collapsed="false">
      <c r="A32" s="19"/>
      <c r="B32" s="25"/>
      <c r="C32" s="19"/>
      <c r="D32" s="19"/>
      <c r="E32" s="19"/>
      <c r="F32" s="139" t="s">
        <v>32</v>
      </c>
      <c r="G32" s="19"/>
      <c r="H32" s="19"/>
      <c r="I32" s="139" t="s">
        <v>31</v>
      </c>
      <c r="J32" s="139" t="s">
        <v>33</v>
      </c>
      <c r="K32" s="19"/>
      <c r="L32" s="50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="26" customFormat="true" ht="14.4" hidden="false" customHeight="true" outlineLevel="0" collapsed="false">
      <c r="A33" s="19"/>
      <c r="B33" s="25"/>
      <c r="C33" s="19"/>
      <c r="D33" s="140" t="s">
        <v>34</v>
      </c>
      <c r="E33" s="141" t="s">
        <v>35</v>
      </c>
      <c r="F33" s="142" t="n">
        <f aca="false">ROUND((SUM(BE119:BE159)),  2)</f>
        <v>0</v>
      </c>
      <c r="G33" s="143"/>
      <c r="H33" s="143"/>
      <c r="I33" s="144" t="n">
        <v>0.2</v>
      </c>
      <c r="J33" s="142" t="n">
        <f aca="false">ROUND(((SUM(BE119:BE159))*I33),  2)</f>
        <v>0</v>
      </c>
      <c r="K33" s="19"/>
      <c r="L33" s="50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="26" customFormat="true" ht="14.4" hidden="false" customHeight="true" outlineLevel="0" collapsed="false">
      <c r="A34" s="19"/>
      <c r="B34" s="25"/>
      <c r="C34" s="19"/>
      <c r="D34" s="19"/>
      <c r="E34" s="141" t="s">
        <v>36</v>
      </c>
      <c r="F34" s="145" t="n">
        <f aca="false">ROUND((SUM(BF119:BF159)),  2)</f>
        <v>45961.78</v>
      </c>
      <c r="G34" s="19"/>
      <c r="H34" s="19"/>
      <c r="I34" s="146" t="n">
        <v>0.2</v>
      </c>
      <c r="J34" s="145" t="n">
        <f aca="false">ROUND(((SUM(BF119:BF159))*I34),  2)</f>
        <v>9192.36</v>
      </c>
      <c r="K34" s="19"/>
      <c r="L34" s="50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26" customFormat="true" ht="14.4" hidden="true" customHeight="true" outlineLevel="0" collapsed="false">
      <c r="A35" s="19"/>
      <c r="B35" s="25"/>
      <c r="C35" s="19"/>
      <c r="D35" s="19"/>
      <c r="E35" s="125" t="s">
        <v>37</v>
      </c>
      <c r="F35" s="145" t="n">
        <f aca="false">ROUND((SUM(BG119:BG159)),  2)</f>
        <v>0</v>
      </c>
      <c r="G35" s="19"/>
      <c r="H35" s="19"/>
      <c r="I35" s="146" t="n">
        <v>0.2</v>
      </c>
      <c r="J35" s="145" t="n">
        <f aca="false">0</f>
        <v>0</v>
      </c>
      <c r="K35" s="19"/>
      <c r="L35" s="50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26" customFormat="true" ht="14.4" hidden="true" customHeight="true" outlineLevel="0" collapsed="false">
      <c r="A36" s="19"/>
      <c r="B36" s="25"/>
      <c r="C36" s="19"/>
      <c r="D36" s="19"/>
      <c r="E36" s="125" t="s">
        <v>38</v>
      </c>
      <c r="F36" s="145" t="n">
        <f aca="false">ROUND((SUM(BH119:BH159)),  2)</f>
        <v>0</v>
      </c>
      <c r="G36" s="19"/>
      <c r="H36" s="19"/>
      <c r="I36" s="146" t="n">
        <v>0.2</v>
      </c>
      <c r="J36" s="145" t="n">
        <f aca="false">0</f>
        <v>0</v>
      </c>
      <c r="K36" s="19"/>
      <c r="L36" s="50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="26" customFormat="true" ht="14.4" hidden="true" customHeight="true" outlineLevel="0" collapsed="false">
      <c r="A37" s="19"/>
      <c r="B37" s="25"/>
      <c r="C37" s="19"/>
      <c r="D37" s="19"/>
      <c r="E37" s="141" t="s">
        <v>39</v>
      </c>
      <c r="F37" s="142" t="n">
        <f aca="false">ROUND((SUM(BI119:BI159)),  2)</f>
        <v>0</v>
      </c>
      <c r="G37" s="143"/>
      <c r="H37" s="143"/>
      <c r="I37" s="144" t="n">
        <v>0</v>
      </c>
      <c r="J37" s="142" t="n">
        <f aca="false">0</f>
        <v>0</v>
      </c>
      <c r="K37" s="19"/>
      <c r="L37" s="50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="26" customFormat="true" ht="6.95" hidden="false" customHeight="true" outlineLevel="0" collapsed="false">
      <c r="A38" s="19"/>
      <c r="B38" s="25"/>
      <c r="C38" s="19"/>
      <c r="D38" s="19"/>
      <c r="E38" s="19"/>
      <c r="F38" s="19"/>
      <c r="G38" s="19"/>
      <c r="H38" s="19"/>
      <c r="I38" s="19"/>
      <c r="J38" s="19"/>
      <c r="K38" s="19"/>
      <c r="L38" s="50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="26" customFormat="true" ht="25.45" hidden="false" customHeight="true" outlineLevel="0" collapsed="false">
      <c r="A39" s="19"/>
      <c r="B39" s="25"/>
      <c r="C39" s="147"/>
      <c r="D39" s="148" t="s">
        <v>40</v>
      </c>
      <c r="E39" s="149"/>
      <c r="F39" s="149"/>
      <c r="G39" s="150" t="s">
        <v>41</v>
      </c>
      <c r="H39" s="151" t="s">
        <v>42</v>
      </c>
      <c r="I39" s="149"/>
      <c r="J39" s="152" t="n">
        <f aca="false">SUM(J30:J37)</f>
        <v>55154.14</v>
      </c>
      <c r="K39" s="153"/>
      <c r="L39" s="50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="26" customFormat="true" ht="14.4" hidden="false" customHeight="true" outlineLevel="0" collapsed="false">
      <c r="A40" s="19"/>
      <c r="B40" s="25"/>
      <c r="C40" s="19"/>
      <c r="D40" s="19"/>
      <c r="E40" s="19"/>
      <c r="F40" s="19"/>
      <c r="G40" s="19"/>
      <c r="H40" s="19"/>
      <c r="I40" s="19"/>
      <c r="J40" s="19"/>
      <c r="K40" s="19"/>
      <c r="L40" s="50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6" customFormat="true" ht="14.4" hidden="false" customHeight="true" outlineLevel="0" collapsed="false">
      <c r="B50" s="50"/>
      <c r="D50" s="154" t="s">
        <v>43</v>
      </c>
      <c r="E50" s="155"/>
      <c r="F50" s="155"/>
      <c r="G50" s="154" t="s">
        <v>44</v>
      </c>
      <c r="H50" s="155"/>
      <c r="I50" s="155"/>
      <c r="J50" s="155"/>
      <c r="K50" s="155"/>
      <c r="L50" s="50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6" customFormat="true" ht="12.8" hidden="false" customHeight="false" outlineLevel="0" collapsed="false">
      <c r="A61" s="19"/>
      <c r="B61" s="25"/>
      <c r="C61" s="19"/>
      <c r="D61" s="156" t="s">
        <v>45</v>
      </c>
      <c r="E61" s="157"/>
      <c r="F61" s="158" t="s">
        <v>46</v>
      </c>
      <c r="G61" s="156" t="s">
        <v>45</v>
      </c>
      <c r="H61" s="157"/>
      <c r="I61" s="157"/>
      <c r="J61" s="159" t="s">
        <v>46</v>
      </c>
      <c r="K61" s="157"/>
      <c r="L61" s="50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6" customFormat="true" ht="12.8" hidden="false" customHeight="false" outlineLevel="0" collapsed="false">
      <c r="A65" s="19"/>
      <c r="B65" s="25"/>
      <c r="C65" s="19"/>
      <c r="D65" s="154" t="s">
        <v>47</v>
      </c>
      <c r="E65" s="160"/>
      <c r="F65" s="160"/>
      <c r="G65" s="154" t="s">
        <v>48</v>
      </c>
      <c r="H65" s="160"/>
      <c r="I65" s="160"/>
      <c r="J65" s="160"/>
      <c r="K65" s="160"/>
      <c r="L65" s="50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6" customFormat="true" ht="12.8" hidden="false" customHeight="false" outlineLevel="0" collapsed="false">
      <c r="A76" s="19"/>
      <c r="B76" s="25"/>
      <c r="C76" s="19"/>
      <c r="D76" s="156" t="s">
        <v>45</v>
      </c>
      <c r="E76" s="157"/>
      <c r="F76" s="158" t="s">
        <v>46</v>
      </c>
      <c r="G76" s="156" t="s">
        <v>45</v>
      </c>
      <c r="H76" s="157"/>
      <c r="I76" s="157"/>
      <c r="J76" s="159" t="s">
        <v>46</v>
      </c>
      <c r="K76" s="157"/>
      <c r="L76" s="50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="26" customFormat="true" ht="14.4" hidden="false" customHeight="true" outlineLevel="0" collapsed="false">
      <c r="A77" s="19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50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="26" customFormat="true" ht="6.95" hidden="false" customHeight="true" outlineLevel="0" collapsed="false">
      <c r="A81" s="19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50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="26" customFormat="true" ht="24.95" hidden="false" customHeight="true" outlineLevel="0" collapsed="false">
      <c r="A82" s="19"/>
      <c r="B82" s="20"/>
      <c r="C82" s="9" t="s">
        <v>131</v>
      </c>
      <c r="D82" s="21"/>
      <c r="E82" s="21"/>
      <c r="F82" s="21"/>
      <c r="G82" s="21"/>
      <c r="H82" s="21"/>
      <c r="I82" s="21"/>
      <c r="J82" s="21"/>
      <c r="K82" s="21"/>
      <c r="L82" s="50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="26" customFormat="true" ht="6.95" hidden="false" customHeight="true" outlineLevel="0" collapsed="false">
      <c r="A83" s="19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50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="26" customFormat="true" ht="12" hidden="false" customHeight="true" outlineLevel="0" collapsed="false">
      <c r="A84" s="19"/>
      <c r="B84" s="20"/>
      <c r="C84" s="15" t="s">
        <v>12</v>
      </c>
      <c r="D84" s="21"/>
      <c r="E84" s="21"/>
      <c r="F84" s="21"/>
      <c r="G84" s="21"/>
      <c r="H84" s="21"/>
      <c r="I84" s="21"/>
      <c r="J84" s="21"/>
      <c r="K84" s="21"/>
      <c r="L84" s="50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="26" customFormat="true" ht="16.5" hidden="false" customHeight="true" outlineLevel="0" collapsed="false">
      <c r="A85" s="19"/>
      <c r="B85" s="20"/>
      <c r="C85" s="21"/>
      <c r="D85" s="21"/>
      <c r="E85" s="165" t="str">
        <f aca="false">E7</f>
        <v>REKONŠTRUKCIA KULTÚRNEHO DOMU V OBCI NOVÝ RUSKOV</v>
      </c>
      <c r="F85" s="165"/>
      <c r="G85" s="165"/>
      <c r="H85" s="165"/>
      <c r="I85" s="21"/>
      <c r="J85" s="21"/>
      <c r="K85" s="21"/>
      <c r="L85" s="50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="26" customFormat="true" ht="12" hidden="false" customHeight="true" outlineLevel="0" collapsed="false">
      <c r="A86" s="19"/>
      <c r="B86" s="20"/>
      <c r="C86" s="15" t="s">
        <v>129</v>
      </c>
      <c r="D86" s="21"/>
      <c r="E86" s="21"/>
      <c r="F86" s="21"/>
      <c r="G86" s="21"/>
      <c r="H86" s="21"/>
      <c r="I86" s="21"/>
      <c r="J86" s="21"/>
      <c r="K86" s="21"/>
      <c r="L86" s="50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="26" customFormat="true" ht="16.5" hidden="false" customHeight="true" outlineLevel="0" collapsed="false">
      <c r="A87" s="19"/>
      <c r="B87" s="20"/>
      <c r="C87" s="21"/>
      <c r="D87" s="21"/>
      <c r="E87" s="65" t="str">
        <f aca="false">E9</f>
        <v>B4.1 - Systém umelého osvetlenia</v>
      </c>
      <c r="F87" s="65"/>
      <c r="G87" s="65"/>
      <c r="H87" s="65"/>
      <c r="I87" s="21"/>
      <c r="J87" s="21"/>
      <c r="K87" s="21"/>
      <c r="L87" s="50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="26" customFormat="true" ht="6.95" hidden="false" customHeight="true" outlineLevel="0" collapsed="false">
      <c r="A88" s="19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50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="26" customFormat="true" ht="12" hidden="false" customHeight="true" outlineLevel="0" collapsed="false">
      <c r="A89" s="19"/>
      <c r="B89" s="20"/>
      <c r="C89" s="15" t="s">
        <v>16</v>
      </c>
      <c r="D89" s="21"/>
      <c r="E89" s="21"/>
      <c r="F89" s="16" t="str">
        <f aca="false">F12</f>
        <v> </v>
      </c>
      <c r="G89" s="21"/>
      <c r="H89" s="21"/>
      <c r="I89" s="15" t="s">
        <v>18</v>
      </c>
      <c r="J89" s="166" t="str">
        <f aca="false">IF(J12="","",J12)</f>
        <v>12. 2022</v>
      </c>
      <c r="K89" s="21"/>
      <c r="L89" s="50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="26" customFormat="true" ht="6.95" hidden="false" customHeight="true" outlineLevel="0" collapsed="false">
      <c r="A90" s="19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50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="26" customFormat="true" ht="15.15" hidden="false" customHeight="true" outlineLevel="0" collapsed="false">
      <c r="A91" s="19"/>
      <c r="B91" s="20"/>
      <c r="C91" s="15" t="s">
        <v>20</v>
      </c>
      <c r="D91" s="21"/>
      <c r="E91" s="21"/>
      <c r="F91" s="16" t="str">
        <f aca="false">E15</f>
        <v>Obec Nový Ruskov</v>
      </c>
      <c r="G91" s="21"/>
      <c r="H91" s="21"/>
      <c r="I91" s="15" t="s">
        <v>26</v>
      </c>
      <c r="J91" s="167" t="str">
        <f aca="false">E21</f>
        <v> </v>
      </c>
      <c r="K91" s="21"/>
      <c r="L91" s="50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="26" customFormat="true" ht="15.15" hidden="false" customHeight="true" outlineLevel="0" collapsed="false">
      <c r="A92" s="19"/>
      <c r="B92" s="20"/>
      <c r="C92" s="15" t="s">
        <v>24</v>
      </c>
      <c r="D92" s="21"/>
      <c r="E92" s="21"/>
      <c r="F92" s="16" t="str">
        <f aca="false">IF(E18="","",E18)</f>
        <v> </v>
      </c>
      <c r="G92" s="21"/>
      <c r="H92" s="21"/>
      <c r="I92" s="15" t="s">
        <v>28</v>
      </c>
      <c r="J92" s="167" t="str">
        <f aca="false">E24</f>
        <v> </v>
      </c>
      <c r="K92" s="21"/>
      <c r="L92" s="50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="26" customFormat="true" ht="10.3" hidden="false" customHeight="true" outlineLevel="0" collapsed="false">
      <c r="A93" s="19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50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="26" customFormat="true" ht="29.3" hidden="false" customHeight="true" outlineLevel="0" collapsed="false">
      <c r="A94" s="19"/>
      <c r="B94" s="20"/>
      <c r="C94" s="168" t="s">
        <v>132</v>
      </c>
      <c r="D94" s="169"/>
      <c r="E94" s="169"/>
      <c r="F94" s="169"/>
      <c r="G94" s="169"/>
      <c r="H94" s="169"/>
      <c r="I94" s="169"/>
      <c r="J94" s="170" t="s">
        <v>133</v>
      </c>
      <c r="K94" s="169"/>
      <c r="L94" s="50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="26" customFormat="true" ht="10.3" hidden="false" customHeight="true" outlineLevel="0" collapsed="false">
      <c r="A95" s="19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50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="26" customFormat="true" ht="22.8" hidden="false" customHeight="true" outlineLevel="0" collapsed="false">
      <c r="A96" s="19"/>
      <c r="B96" s="20"/>
      <c r="C96" s="171" t="s">
        <v>134</v>
      </c>
      <c r="D96" s="21"/>
      <c r="E96" s="21"/>
      <c r="F96" s="21"/>
      <c r="G96" s="21"/>
      <c r="H96" s="21"/>
      <c r="I96" s="21"/>
      <c r="J96" s="172" t="n">
        <f aca="false">J119</f>
        <v>45961.78</v>
      </c>
      <c r="K96" s="21"/>
      <c r="L96" s="50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U96" s="3" t="s">
        <v>135</v>
      </c>
    </row>
    <row r="97" s="173" customFormat="true" ht="24.95" hidden="false" customHeight="true" outlineLevel="0" collapsed="false">
      <c r="B97" s="174"/>
      <c r="C97" s="175"/>
      <c r="D97" s="176" t="s">
        <v>1263</v>
      </c>
      <c r="E97" s="177"/>
      <c r="F97" s="177"/>
      <c r="G97" s="177"/>
      <c r="H97" s="177"/>
      <c r="I97" s="177"/>
      <c r="J97" s="178" t="n">
        <f aca="false">J120</f>
        <v>20729.4</v>
      </c>
      <c r="K97" s="175"/>
      <c r="L97" s="179"/>
    </row>
    <row r="98" s="173" customFormat="true" ht="24.95" hidden="false" customHeight="true" outlineLevel="0" collapsed="false">
      <c r="B98" s="174"/>
      <c r="C98" s="175"/>
      <c r="D98" s="176" t="s">
        <v>1264</v>
      </c>
      <c r="E98" s="177"/>
      <c r="F98" s="177"/>
      <c r="G98" s="177"/>
      <c r="H98" s="177"/>
      <c r="I98" s="177"/>
      <c r="J98" s="178" t="n">
        <f aca="false">J135</f>
        <v>6830.62</v>
      </c>
      <c r="K98" s="175"/>
      <c r="L98" s="179"/>
    </row>
    <row r="99" s="173" customFormat="true" ht="24.95" hidden="false" customHeight="true" outlineLevel="0" collapsed="false">
      <c r="B99" s="174"/>
      <c r="C99" s="175"/>
      <c r="D99" s="176" t="s">
        <v>1265</v>
      </c>
      <c r="E99" s="177"/>
      <c r="F99" s="177"/>
      <c r="G99" s="177"/>
      <c r="H99" s="177"/>
      <c r="I99" s="177"/>
      <c r="J99" s="178" t="n">
        <f aca="false">J152</f>
        <v>18401.76</v>
      </c>
      <c r="K99" s="175"/>
      <c r="L99" s="179"/>
    </row>
    <row r="100" s="26" customFormat="true" ht="21.85" hidden="false" customHeight="true" outlineLevel="0" collapsed="false">
      <c r="A100" s="19"/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50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</row>
    <row r="101" s="26" customFormat="true" ht="6.95" hidden="false" customHeight="true" outlineLevel="0" collapsed="false">
      <c r="A101" s="19"/>
      <c r="B101" s="53"/>
      <c r="C101" s="54"/>
      <c r="D101" s="54"/>
      <c r="E101" s="54"/>
      <c r="F101" s="54"/>
      <c r="G101" s="54"/>
      <c r="H101" s="54"/>
      <c r="I101" s="54"/>
      <c r="J101" s="54"/>
      <c r="K101" s="54"/>
      <c r="L101" s="50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</row>
    <row r="105" s="26" customFormat="true" ht="6.95" hidden="false" customHeight="true" outlineLevel="0" collapsed="false">
      <c r="A105" s="19"/>
      <c r="B105" s="55"/>
      <c r="C105" s="56"/>
      <c r="D105" s="56"/>
      <c r="E105" s="56"/>
      <c r="F105" s="56"/>
      <c r="G105" s="56"/>
      <c r="H105" s="56"/>
      <c r="I105" s="56"/>
      <c r="J105" s="56"/>
      <c r="K105" s="56"/>
      <c r="L105" s="50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</row>
    <row r="106" s="26" customFormat="true" ht="24.95" hidden="false" customHeight="true" outlineLevel="0" collapsed="false">
      <c r="A106" s="19"/>
      <c r="B106" s="20"/>
      <c r="C106" s="9" t="s">
        <v>144</v>
      </c>
      <c r="D106" s="21"/>
      <c r="E106" s="21"/>
      <c r="F106" s="21"/>
      <c r="G106" s="21"/>
      <c r="H106" s="21"/>
      <c r="I106" s="21"/>
      <c r="J106" s="21"/>
      <c r="K106" s="21"/>
      <c r="L106" s="50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</row>
    <row r="107" s="26" customFormat="true" ht="6.95" hidden="false" customHeight="true" outlineLevel="0" collapsed="false">
      <c r="A107" s="19"/>
      <c r="B107" s="20"/>
      <c r="C107" s="21"/>
      <c r="D107" s="21"/>
      <c r="E107" s="21"/>
      <c r="F107" s="21"/>
      <c r="G107" s="21"/>
      <c r="H107" s="21"/>
      <c r="I107" s="21"/>
      <c r="J107" s="21"/>
      <c r="K107" s="21"/>
      <c r="L107" s="50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</row>
    <row r="108" s="26" customFormat="true" ht="12" hidden="false" customHeight="true" outlineLevel="0" collapsed="false">
      <c r="A108" s="19"/>
      <c r="B108" s="20"/>
      <c r="C108" s="15" t="s">
        <v>12</v>
      </c>
      <c r="D108" s="21"/>
      <c r="E108" s="21"/>
      <c r="F108" s="21"/>
      <c r="G108" s="21"/>
      <c r="H108" s="21"/>
      <c r="I108" s="21"/>
      <c r="J108" s="21"/>
      <c r="K108" s="21"/>
      <c r="L108" s="50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09" s="26" customFormat="true" ht="16.5" hidden="false" customHeight="true" outlineLevel="0" collapsed="false">
      <c r="A109" s="19"/>
      <c r="B109" s="20"/>
      <c r="C109" s="21"/>
      <c r="D109" s="21"/>
      <c r="E109" s="165" t="str">
        <f aca="false">E7</f>
        <v>REKONŠTRUKCIA KULTÚRNEHO DOMU V OBCI NOVÝ RUSKOV</v>
      </c>
      <c r="F109" s="165"/>
      <c r="G109" s="165"/>
      <c r="H109" s="165"/>
      <c r="I109" s="21"/>
      <c r="J109" s="21"/>
      <c r="K109" s="21"/>
      <c r="L109" s="50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="26" customFormat="true" ht="12" hidden="false" customHeight="true" outlineLevel="0" collapsed="false">
      <c r="A110" s="19"/>
      <c r="B110" s="20"/>
      <c r="C110" s="15" t="s">
        <v>129</v>
      </c>
      <c r="D110" s="21"/>
      <c r="E110" s="21"/>
      <c r="F110" s="21"/>
      <c r="G110" s="21"/>
      <c r="H110" s="21"/>
      <c r="I110" s="21"/>
      <c r="J110" s="21"/>
      <c r="K110" s="21"/>
      <c r="L110" s="50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="26" customFormat="true" ht="16.5" hidden="false" customHeight="true" outlineLevel="0" collapsed="false">
      <c r="A111" s="19"/>
      <c r="B111" s="20"/>
      <c r="C111" s="21"/>
      <c r="D111" s="21"/>
      <c r="E111" s="65" t="str">
        <f aca="false">E9</f>
        <v>B4.1 - Systém umelého osvetlenia</v>
      </c>
      <c r="F111" s="65"/>
      <c r="G111" s="65"/>
      <c r="H111" s="65"/>
      <c r="I111" s="21"/>
      <c r="J111" s="21"/>
      <c r="K111" s="21"/>
      <c r="L111" s="50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="26" customFormat="true" ht="6.95" hidden="false" customHeight="true" outlineLevel="0" collapsed="false">
      <c r="A112" s="19"/>
      <c r="B112" s="20"/>
      <c r="C112" s="21"/>
      <c r="D112" s="21"/>
      <c r="E112" s="21"/>
      <c r="F112" s="21"/>
      <c r="G112" s="21"/>
      <c r="H112" s="21"/>
      <c r="I112" s="21"/>
      <c r="J112" s="21"/>
      <c r="K112" s="21"/>
      <c r="L112" s="50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="26" customFormat="true" ht="12" hidden="false" customHeight="true" outlineLevel="0" collapsed="false">
      <c r="A113" s="19"/>
      <c r="B113" s="20"/>
      <c r="C113" s="15" t="s">
        <v>16</v>
      </c>
      <c r="D113" s="21"/>
      <c r="E113" s="21"/>
      <c r="F113" s="16" t="str">
        <f aca="false">F12</f>
        <v> </v>
      </c>
      <c r="G113" s="21"/>
      <c r="H113" s="21"/>
      <c r="I113" s="15" t="s">
        <v>18</v>
      </c>
      <c r="J113" s="166" t="str">
        <f aca="false">IF(J12="","",J12)</f>
        <v>12. 2022</v>
      </c>
      <c r="K113" s="21"/>
      <c r="L113" s="50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="26" customFormat="true" ht="6.95" hidden="false" customHeight="true" outlineLevel="0" collapsed="false">
      <c r="A114" s="19"/>
      <c r="B114" s="20"/>
      <c r="C114" s="21"/>
      <c r="D114" s="21"/>
      <c r="E114" s="21"/>
      <c r="F114" s="21"/>
      <c r="G114" s="21"/>
      <c r="H114" s="21"/>
      <c r="I114" s="21"/>
      <c r="J114" s="21"/>
      <c r="K114" s="21"/>
      <c r="L114" s="50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="26" customFormat="true" ht="15.15" hidden="false" customHeight="true" outlineLevel="0" collapsed="false">
      <c r="A115" s="19"/>
      <c r="B115" s="20"/>
      <c r="C115" s="15" t="s">
        <v>20</v>
      </c>
      <c r="D115" s="21"/>
      <c r="E115" s="21"/>
      <c r="F115" s="16" t="str">
        <f aca="false">E15</f>
        <v>Obec Nový Ruskov</v>
      </c>
      <c r="G115" s="21"/>
      <c r="H115" s="21"/>
      <c r="I115" s="15" t="s">
        <v>26</v>
      </c>
      <c r="J115" s="167" t="str">
        <f aca="false">E21</f>
        <v> </v>
      </c>
      <c r="K115" s="21"/>
      <c r="L115" s="50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="26" customFormat="true" ht="15.15" hidden="false" customHeight="true" outlineLevel="0" collapsed="false">
      <c r="A116" s="19"/>
      <c r="B116" s="20"/>
      <c r="C116" s="15" t="s">
        <v>24</v>
      </c>
      <c r="D116" s="21"/>
      <c r="E116" s="21"/>
      <c r="F116" s="16" t="str">
        <f aca="false">IF(E18="","",E18)</f>
        <v> </v>
      </c>
      <c r="G116" s="21"/>
      <c r="H116" s="21"/>
      <c r="I116" s="15" t="s">
        <v>28</v>
      </c>
      <c r="J116" s="167" t="str">
        <f aca="false">E24</f>
        <v> </v>
      </c>
      <c r="K116" s="21"/>
      <c r="L116" s="50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="26" customFormat="true" ht="10.3" hidden="false" customHeight="true" outlineLevel="0" collapsed="false">
      <c r="A117" s="19"/>
      <c r="B117" s="20"/>
      <c r="C117" s="21"/>
      <c r="D117" s="21"/>
      <c r="E117" s="21"/>
      <c r="F117" s="21"/>
      <c r="G117" s="21"/>
      <c r="H117" s="21"/>
      <c r="I117" s="21"/>
      <c r="J117" s="21"/>
      <c r="K117" s="21"/>
      <c r="L117" s="50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="194" customFormat="true" ht="29.3" hidden="false" customHeight="true" outlineLevel="0" collapsed="false">
      <c r="A118" s="187"/>
      <c r="B118" s="188"/>
      <c r="C118" s="189" t="s">
        <v>145</v>
      </c>
      <c r="D118" s="190" t="s">
        <v>55</v>
      </c>
      <c r="E118" s="190" t="s">
        <v>51</v>
      </c>
      <c r="F118" s="190" t="s">
        <v>52</v>
      </c>
      <c r="G118" s="190" t="s">
        <v>146</v>
      </c>
      <c r="H118" s="190" t="s">
        <v>147</v>
      </c>
      <c r="I118" s="190" t="s">
        <v>148</v>
      </c>
      <c r="J118" s="191" t="s">
        <v>133</v>
      </c>
      <c r="K118" s="192" t="s">
        <v>149</v>
      </c>
      <c r="L118" s="193"/>
      <c r="M118" s="83"/>
      <c r="N118" s="84" t="s">
        <v>34</v>
      </c>
      <c r="O118" s="84" t="s">
        <v>150</v>
      </c>
      <c r="P118" s="84" t="s">
        <v>151</v>
      </c>
      <c r="Q118" s="84" t="s">
        <v>152</v>
      </c>
      <c r="R118" s="84" t="s">
        <v>153</v>
      </c>
      <c r="S118" s="84" t="s">
        <v>154</v>
      </c>
      <c r="T118" s="85" t="s">
        <v>155</v>
      </c>
      <c r="U118" s="187"/>
      <c r="V118" s="187"/>
      <c r="W118" s="187"/>
      <c r="X118" s="187"/>
      <c r="Y118" s="187"/>
      <c r="Z118" s="187"/>
      <c r="AA118" s="187"/>
      <c r="AB118" s="187"/>
      <c r="AC118" s="187"/>
      <c r="AD118" s="187"/>
      <c r="AE118" s="187"/>
    </row>
    <row r="119" s="26" customFormat="true" ht="22.8" hidden="false" customHeight="true" outlineLevel="0" collapsed="false">
      <c r="A119" s="19"/>
      <c r="B119" s="20"/>
      <c r="C119" s="91" t="s">
        <v>134</v>
      </c>
      <c r="D119" s="21"/>
      <c r="E119" s="21"/>
      <c r="F119" s="21"/>
      <c r="G119" s="21"/>
      <c r="H119" s="21"/>
      <c r="I119" s="21"/>
      <c r="J119" s="195" t="n">
        <f aca="false">BK119</f>
        <v>45961.78</v>
      </c>
      <c r="K119" s="21"/>
      <c r="L119" s="25"/>
      <c r="M119" s="86"/>
      <c r="N119" s="196"/>
      <c r="O119" s="87"/>
      <c r="P119" s="197" t="n">
        <f aca="false">P120+P135+P152</f>
        <v>0</v>
      </c>
      <c r="Q119" s="87"/>
      <c r="R119" s="197" t="n">
        <f aca="false">R120+R135+R152</f>
        <v>0</v>
      </c>
      <c r="S119" s="87"/>
      <c r="T119" s="198" t="n">
        <f aca="false">T120+T135+T152</f>
        <v>0</v>
      </c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T119" s="3" t="s">
        <v>69</v>
      </c>
      <c r="AU119" s="3" t="s">
        <v>135</v>
      </c>
      <c r="BK119" s="199" t="n">
        <f aca="false">BK120+BK135+BK152</f>
        <v>45961.78</v>
      </c>
    </row>
    <row r="120" s="200" customFormat="true" ht="25.9" hidden="false" customHeight="true" outlineLevel="0" collapsed="false">
      <c r="B120" s="201"/>
      <c r="C120" s="202"/>
      <c r="D120" s="203" t="s">
        <v>69</v>
      </c>
      <c r="E120" s="204" t="s">
        <v>1266</v>
      </c>
      <c r="F120" s="204" t="s">
        <v>1267</v>
      </c>
      <c r="G120" s="202"/>
      <c r="H120" s="202"/>
      <c r="I120" s="202"/>
      <c r="J120" s="205" t="n">
        <f aca="false">BK120</f>
        <v>20729.4</v>
      </c>
      <c r="K120" s="202"/>
      <c r="L120" s="206"/>
      <c r="M120" s="207"/>
      <c r="N120" s="208"/>
      <c r="O120" s="208"/>
      <c r="P120" s="209" t="n">
        <f aca="false">SUM(P121:P134)</f>
        <v>0</v>
      </c>
      <c r="Q120" s="208"/>
      <c r="R120" s="209" t="n">
        <f aca="false">SUM(R121:R134)</f>
        <v>0</v>
      </c>
      <c r="S120" s="208"/>
      <c r="T120" s="210" t="n">
        <f aca="false">SUM(T121:T134)</f>
        <v>0</v>
      </c>
      <c r="AR120" s="211" t="s">
        <v>78</v>
      </c>
      <c r="AT120" s="212" t="s">
        <v>69</v>
      </c>
      <c r="AU120" s="212" t="s">
        <v>70</v>
      </c>
      <c r="AY120" s="211" t="s">
        <v>158</v>
      </c>
      <c r="BK120" s="213" t="n">
        <f aca="false">SUM(BK121:BK134)</f>
        <v>20729.4</v>
      </c>
    </row>
    <row r="121" s="26" customFormat="true" ht="16.5" hidden="false" customHeight="true" outlineLevel="0" collapsed="false">
      <c r="A121" s="19"/>
      <c r="B121" s="20"/>
      <c r="C121" s="216" t="s">
        <v>70</v>
      </c>
      <c r="D121" s="216" t="s">
        <v>162</v>
      </c>
      <c r="E121" s="217" t="s">
        <v>1268</v>
      </c>
      <c r="F121" s="218" t="s">
        <v>1269</v>
      </c>
      <c r="G121" s="219" t="s">
        <v>212</v>
      </c>
      <c r="H121" s="220" t="n">
        <v>40</v>
      </c>
      <c r="I121" s="221" t="n">
        <v>5.2</v>
      </c>
      <c r="J121" s="221" t="n">
        <f aca="false">ROUND(I121*H121,2)</f>
        <v>208</v>
      </c>
      <c r="K121" s="222"/>
      <c r="L121" s="25"/>
      <c r="M121" s="223"/>
      <c r="N121" s="224" t="s">
        <v>36</v>
      </c>
      <c r="O121" s="225" t="n">
        <v>0</v>
      </c>
      <c r="P121" s="225" t="n">
        <f aca="false">O121*H121</f>
        <v>0</v>
      </c>
      <c r="Q121" s="225" t="n">
        <v>0</v>
      </c>
      <c r="R121" s="225" t="n">
        <f aca="false">Q121*H121</f>
        <v>0</v>
      </c>
      <c r="S121" s="225" t="n">
        <v>0</v>
      </c>
      <c r="T121" s="226" t="n">
        <f aca="false">S121*H121</f>
        <v>0</v>
      </c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R121" s="227" t="s">
        <v>166</v>
      </c>
      <c r="AT121" s="227" t="s">
        <v>162</v>
      </c>
      <c r="AU121" s="227" t="s">
        <v>78</v>
      </c>
      <c r="AY121" s="3" t="s">
        <v>158</v>
      </c>
      <c r="BE121" s="228" t="n">
        <f aca="false">IF(N121="základná",J121,0)</f>
        <v>0</v>
      </c>
      <c r="BF121" s="228" t="n">
        <f aca="false">IF(N121="znížená",J121,0)</f>
        <v>208</v>
      </c>
      <c r="BG121" s="228" t="n">
        <f aca="false">IF(N121="zákl. prenesená",J121,0)</f>
        <v>0</v>
      </c>
      <c r="BH121" s="228" t="n">
        <f aca="false">IF(N121="zníž. prenesená",J121,0)</f>
        <v>0</v>
      </c>
      <c r="BI121" s="228" t="n">
        <f aca="false">IF(N121="nulová",J121,0)</f>
        <v>0</v>
      </c>
      <c r="BJ121" s="3" t="s">
        <v>161</v>
      </c>
      <c r="BK121" s="228" t="n">
        <f aca="false">ROUND(I121*H121,2)</f>
        <v>208</v>
      </c>
      <c r="BL121" s="3" t="s">
        <v>166</v>
      </c>
      <c r="BM121" s="227" t="s">
        <v>161</v>
      </c>
    </row>
    <row r="122" s="26" customFormat="true" ht="16.5" hidden="false" customHeight="true" outlineLevel="0" collapsed="false">
      <c r="A122" s="19"/>
      <c r="B122" s="20"/>
      <c r="C122" s="216" t="s">
        <v>70</v>
      </c>
      <c r="D122" s="216" t="s">
        <v>162</v>
      </c>
      <c r="E122" s="217" t="s">
        <v>1270</v>
      </c>
      <c r="F122" s="218" t="s">
        <v>1271</v>
      </c>
      <c r="G122" s="219" t="s">
        <v>212</v>
      </c>
      <c r="H122" s="220" t="n">
        <v>280</v>
      </c>
      <c r="I122" s="221" t="n">
        <v>2.3</v>
      </c>
      <c r="J122" s="221" t="n">
        <f aca="false">ROUND(I122*H122,2)</f>
        <v>644</v>
      </c>
      <c r="K122" s="222"/>
      <c r="L122" s="25"/>
      <c r="M122" s="223"/>
      <c r="N122" s="224" t="s">
        <v>36</v>
      </c>
      <c r="O122" s="225" t="n">
        <v>0</v>
      </c>
      <c r="P122" s="225" t="n">
        <f aca="false">O122*H122</f>
        <v>0</v>
      </c>
      <c r="Q122" s="225" t="n">
        <v>0</v>
      </c>
      <c r="R122" s="225" t="n">
        <f aca="false">Q122*H122</f>
        <v>0</v>
      </c>
      <c r="S122" s="225" t="n">
        <v>0</v>
      </c>
      <c r="T122" s="226" t="n">
        <f aca="false">S122*H122</f>
        <v>0</v>
      </c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R122" s="227" t="s">
        <v>166</v>
      </c>
      <c r="AT122" s="227" t="s">
        <v>162</v>
      </c>
      <c r="AU122" s="227" t="s">
        <v>78</v>
      </c>
      <c r="AY122" s="3" t="s">
        <v>158</v>
      </c>
      <c r="BE122" s="228" t="n">
        <f aca="false">IF(N122="základná",J122,0)</f>
        <v>0</v>
      </c>
      <c r="BF122" s="228" t="n">
        <f aca="false">IF(N122="znížená",J122,0)</f>
        <v>644</v>
      </c>
      <c r="BG122" s="228" t="n">
        <f aca="false">IF(N122="zákl. prenesená",J122,0)</f>
        <v>0</v>
      </c>
      <c r="BH122" s="228" t="n">
        <f aca="false">IF(N122="zníž. prenesená",J122,0)</f>
        <v>0</v>
      </c>
      <c r="BI122" s="228" t="n">
        <f aca="false">IF(N122="nulová",J122,0)</f>
        <v>0</v>
      </c>
      <c r="BJ122" s="3" t="s">
        <v>161</v>
      </c>
      <c r="BK122" s="228" t="n">
        <f aca="false">ROUND(I122*H122,2)</f>
        <v>644</v>
      </c>
      <c r="BL122" s="3" t="s">
        <v>166</v>
      </c>
      <c r="BM122" s="227" t="s">
        <v>166</v>
      </c>
    </row>
    <row r="123" s="26" customFormat="true" ht="16.5" hidden="false" customHeight="true" outlineLevel="0" collapsed="false">
      <c r="A123" s="19"/>
      <c r="B123" s="20"/>
      <c r="C123" s="216" t="s">
        <v>70</v>
      </c>
      <c r="D123" s="216" t="s">
        <v>162</v>
      </c>
      <c r="E123" s="217" t="s">
        <v>1272</v>
      </c>
      <c r="F123" s="218" t="s">
        <v>1273</v>
      </c>
      <c r="G123" s="219" t="s">
        <v>212</v>
      </c>
      <c r="H123" s="220" t="n">
        <v>150</v>
      </c>
      <c r="I123" s="221" t="n">
        <v>2.22</v>
      </c>
      <c r="J123" s="221" t="n">
        <f aca="false">ROUND(I123*H123,2)</f>
        <v>333</v>
      </c>
      <c r="K123" s="222"/>
      <c r="L123" s="25"/>
      <c r="M123" s="223"/>
      <c r="N123" s="224" t="s">
        <v>36</v>
      </c>
      <c r="O123" s="225" t="n">
        <v>0</v>
      </c>
      <c r="P123" s="225" t="n">
        <f aca="false">O123*H123</f>
        <v>0</v>
      </c>
      <c r="Q123" s="225" t="n">
        <v>0</v>
      </c>
      <c r="R123" s="225" t="n">
        <f aca="false">Q123*H123</f>
        <v>0</v>
      </c>
      <c r="S123" s="225" t="n">
        <v>0</v>
      </c>
      <c r="T123" s="226" t="n">
        <f aca="false">S123*H123</f>
        <v>0</v>
      </c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R123" s="227" t="s">
        <v>166</v>
      </c>
      <c r="AT123" s="227" t="s">
        <v>162</v>
      </c>
      <c r="AU123" s="227" t="s">
        <v>78</v>
      </c>
      <c r="AY123" s="3" t="s">
        <v>158</v>
      </c>
      <c r="BE123" s="228" t="n">
        <f aca="false">IF(N123="základná",J123,0)</f>
        <v>0</v>
      </c>
      <c r="BF123" s="228" t="n">
        <f aca="false">IF(N123="znížená",J123,0)</f>
        <v>333</v>
      </c>
      <c r="BG123" s="228" t="n">
        <f aca="false">IF(N123="zákl. prenesená",J123,0)</f>
        <v>0</v>
      </c>
      <c r="BH123" s="228" t="n">
        <f aca="false">IF(N123="zníž. prenesená",J123,0)</f>
        <v>0</v>
      </c>
      <c r="BI123" s="228" t="n">
        <f aca="false">IF(N123="nulová",J123,0)</f>
        <v>0</v>
      </c>
      <c r="BJ123" s="3" t="s">
        <v>161</v>
      </c>
      <c r="BK123" s="228" t="n">
        <f aca="false">ROUND(I123*H123,2)</f>
        <v>333</v>
      </c>
      <c r="BL123" s="3" t="s">
        <v>166</v>
      </c>
      <c r="BM123" s="227" t="s">
        <v>159</v>
      </c>
    </row>
    <row r="124" s="26" customFormat="true" ht="16.5" hidden="false" customHeight="true" outlineLevel="0" collapsed="false">
      <c r="A124" s="19"/>
      <c r="B124" s="20"/>
      <c r="C124" s="216" t="s">
        <v>70</v>
      </c>
      <c r="D124" s="216" t="s">
        <v>162</v>
      </c>
      <c r="E124" s="217" t="s">
        <v>1274</v>
      </c>
      <c r="F124" s="218" t="s">
        <v>1275</v>
      </c>
      <c r="G124" s="219" t="s">
        <v>212</v>
      </c>
      <c r="H124" s="220" t="n">
        <v>250</v>
      </c>
      <c r="I124" s="221" t="n">
        <v>2.5</v>
      </c>
      <c r="J124" s="221" t="n">
        <f aca="false">ROUND(I124*H124,2)</f>
        <v>625</v>
      </c>
      <c r="K124" s="222"/>
      <c r="L124" s="25"/>
      <c r="M124" s="223"/>
      <c r="N124" s="224" t="s">
        <v>36</v>
      </c>
      <c r="O124" s="225" t="n">
        <v>0</v>
      </c>
      <c r="P124" s="225" t="n">
        <f aca="false">O124*H124</f>
        <v>0</v>
      </c>
      <c r="Q124" s="225" t="n">
        <v>0</v>
      </c>
      <c r="R124" s="225" t="n">
        <f aca="false">Q124*H124</f>
        <v>0</v>
      </c>
      <c r="S124" s="225" t="n">
        <v>0</v>
      </c>
      <c r="T124" s="226" t="n">
        <f aca="false">S124*H124</f>
        <v>0</v>
      </c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R124" s="227" t="s">
        <v>166</v>
      </c>
      <c r="AT124" s="227" t="s">
        <v>162</v>
      </c>
      <c r="AU124" s="227" t="s">
        <v>78</v>
      </c>
      <c r="AY124" s="3" t="s">
        <v>158</v>
      </c>
      <c r="BE124" s="228" t="n">
        <f aca="false">IF(N124="základná",J124,0)</f>
        <v>0</v>
      </c>
      <c r="BF124" s="228" t="n">
        <f aca="false">IF(N124="znížená",J124,0)</f>
        <v>625</v>
      </c>
      <c r="BG124" s="228" t="n">
        <f aca="false">IF(N124="zákl. prenesená",J124,0)</f>
        <v>0</v>
      </c>
      <c r="BH124" s="228" t="n">
        <f aca="false">IF(N124="zníž. prenesená",J124,0)</f>
        <v>0</v>
      </c>
      <c r="BI124" s="228" t="n">
        <f aca="false">IF(N124="nulová",J124,0)</f>
        <v>0</v>
      </c>
      <c r="BJ124" s="3" t="s">
        <v>161</v>
      </c>
      <c r="BK124" s="228" t="n">
        <f aca="false">ROUND(I124*H124,2)</f>
        <v>625</v>
      </c>
      <c r="BL124" s="3" t="s">
        <v>166</v>
      </c>
      <c r="BM124" s="227" t="s">
        <v>183</v>
      </c>
    </row>
    <row r="125" s="26" customFormat="true" ht="16.5" hidden="false" customHeight="true" outlineLevel="0" collapsed="false">
      <c r="A125" s="19"/>
      <c r="B125" s="20"/>
      <c r="C125" s="216" t="s">
        <v>70</v>
      </c>
      <c r="D125" s="216" t="s">
        <v>162</v>
      </c>
      <c r="E125" s="217" t="s">
        <v>1276</v>
      </c>
      <c r="F125" s="218" t="s">
        <v>1277</v>
      </c>
      <c r="G125" s="219" t="s">
        <v>212</v>
      </c>
      <c r="H125" s="220" t="n">
        <v>300</v>
      </c>
      <c r="I125" s="221" t="n">
        <v>1.6</v>
      </c>
      <c r="J125" s="221" t="n">
        <f aca="false">ROUND(I125*H125,2)</f>
        <v>480</v>
      </c>
      <c r="K125" s="222"/>
      <c r="L125" s="25"/>
      <c r="M125" s="223"/>
      <c r="N125" s="224" t="s">
        <v>36</v>
      </c>
      <c r="O125" s="225" t="n">
        <v>0</v>
      </c>
      <c r="P125" s="225" t="n">
        <f aca="false">O125*H125</f>
        <v>0</v>
      </c>
      <c r="Q125" s="225" t="n">
        <v>0</v>
      </c>
      <c r="R125" s="225" t="n">
        <f aca="false">Q125*H125</f>
        <v>0</v>
      </c>
      <c r="S125" s="225" t="n">
        <v>0</v>
      </c>
      <c r="T125" s="226" t="n">
        <f aca="false">S125*H125</f>
        <v>0</v>
      </c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R125" s="227" t="s">
        <v>166</v>
      </c>
      <c r="AT125" s="227" t="s">
        <v>162</v>
      </c>
      <c r="AU125" s="227" t="s">
        <v>78</v>
      </c>
      <c r="AY125" s="3" t="s">
        <v>158</v>
      </c>
      <c r="BE125" s="228" t="n">
        <f aca="false">IF(N125="základná",J125,0)</f>
        <v>0</v>
      </c>
      <c r="BF125" s="228" t="n">
        <f aca="false">IF(N125="znížená",J125,0)</f>
        <v>480</v>
      </c>
      <c r="BG125" s="228" t="n">
        <f aca="false">IF(N125="zákl. prenesená",J125,0)</f>
        <v>0</v>
      </c>
      <c r="BH125" s="228" t="n">
        <f aca="false">IF(N125="zníž. prenesená",J125,0)</f>
        <v>0</v>
      </c>
      <c r="BI125" s="228" t="n">
        <f aca="false">IF(N125="nulová",J125,0)</f>
        <v>0</v>
      </c>
      <c r="BJ125" s="3" t="s">
        <v>161</v>
      </c>
      <c r="BK125" s="228" t="n">
        <f aca="false">ROUND(I125*H125,2)</f>
        <v>480</v>
      </c>
      <c r="BL125" s="3" t="s">
        <v>166</v>
      </c>
      <c r="BM125" s="227" t="s">
        <v>193</v>
      </c>
    </row>
    <row r="126" s="26" customFormat="true" ht="16.5" hidden="false" customHeight="true" outlineLevel="0" collapsed="false">
      <c r="A126" s="19"/>
      <c r="B126" s="20"/>
      <c r="C126" s="216" t="s">
        <v>70</v>
      </c>
      <c r="D126" s="216" t="s">
        <v>162</v>
      </c>
      <c r="E126" s="217" t="s">
        <v>1278</v>
      </c>
      <c r="F126" s="218" t="s">
        <v>1279</v>
      </c>
      <c r="G126" s="219" t="s">
        <v>217</v>
      </c>
      <c r="H126" s="220" t="n">
        <v>9</v>
      </c>
      <c r="I126" s="221" t="n">
        <v>6.6</v>
      </c>
      <c r="J126" s="221" t="n">
        <f aca="false">ROUND(I126*H126,2)</f>
        <v>59.4</v>
      </c>
      <c r="K126" s="222"/>
      <c r="L126" s="25"/>
      <c r="M126" s="223"/>
      <c r="N126" s="224" t="s">
        <v>36</v>
      </c>
      <c r="O126" s="225" t="n">
        <v>0</v>
      </c>
      <c r="P126" s="225" t="n">
        <f aca="false">O126*H126</f>
        <v>0</v>
      </c>
      <c r="Q126" s="225" t="n">
        <v>0</v>
      </c>
      <c r="R126" s="225" t="n">
        <f aca="false">Q126*H126</f>
        <v>0</v>
      </c>
      <c r="S126" s="225" t="n">
        <v>0</v>
      </c>
      <c r="T126" s="226" t="n">
        <f aca="false">S126*H126</f>
        <v>0</v>
      </c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R126" s="227" t="s">
        <v>166</v>
      </c>
      <c r="AT126" s="227" t="s">
        <v>162</v>
      </c>
      <c r="AU126" s="227" t="s">
        <v>78</v>
      </c>
      <c r="AY126" s="3" t="s">
        <v>158</v>
      </c>
      <c r="BE126" s="228" t="n">
        <f aca="false">IF(N126="základná",J126,0)</f>
        <v>0</v>
      </c>
      <c r="BF126" s="228" t="n">
        <f aca="false">IF(N126="znížená",J126,0)</f>
        <v>59.4</v>
      </c>
      <c r="BG126" s="228" t="n">
        <f aca="false">IF(N126="zákl. prenesená",J126,0)</f>
        <v>0</v>
      </c>
      <c r="BH126" s="228" t="n">
        <f aca="false">IF(N126="zníž. prenesená",J126,0)</f>
        <v>0</v>
      </c>
      <c r="BI126" s="228" t="n">
        <f aca="false">IF(N126="nulová",J126,0)</f>
        <v>0</v>
      </c>
      <c r="BJ126" s="3" t="s">
        <v>161</v>
      </c>
      <c r="BK126" s="228" t="n">
        <f aca="false">ROUND(I126*H126,2)</f>
        <v>59.4</v>
      </c>
      <c r="BL126" s="3" t="s">
        <v>166</v>
      </c>
      <c r="BM126" s="227" t="s">
        <v>201</v>
      </c>
    </row>
    <row r="127" s="26" customFormat="true" ht="16.5" hidden="false" customHeight="true" outlineLevel="0" collapsed="false">
      <c r="A127" s="19"/>
      <c r="B127" s="20"/>
      <c r="C127" s="216" t="s">
        <v>70</v>
      </c>
      <c r="D127" s="216" t="s">
        <v>162</v>
      </c>
      <c r="E127" s="217" t="s">
        <v>1280</v>
      </c>
      <c r="F127" s="218" t="s">
        <v>1281</v>
      </c>
      <c r="G127" s="219" t="s">
        <v>217</v>
      </c>
      <c r="H127" s="220" t="n">
        <v>3</v>
      </c>
      <c r="I127" s="221" t="n">
        <v>100</v>
      </c>
      <c r="J127" s="221" t="n">
        <f aca="false">ROUND(I127*H127,2)</f>
        <v>300</v>
      </c>
      <c r="K127" s="222"/>
      <c r="L127" s="25"/>
      <c r="M127" s="223"/>
      <c r="N127" s="224" t="s">
        <v>36</v>
      </c>
      <c r="O127" s="225" t="n">
        <v>0</v>
      </c>
      <c r="P127" s="225" t="n">
        <f aca="false">O127*H127</f>
        <v>0</v>
      </c>
      <c r="Q127" s="225" t="n">
        <v>0</v>
      </c>
      <c r="R127" s="225" t="n">
        <f aca="false">Q127*H127</f>
        <v>0</v>
      </c>
      <c r="S127" s="225" t="n">
        <v>0</v>
      </c>
      <c r="T127" s="226" t="n">
        <f aca="false">S127*H127</f>
        <v>0</v>
      </c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R127" s="227" t="s">
        <v>166</v>
      </c>
      <c r="AT127" s="227" t="s">
        <v>162</v>
      </c>
      <c r="AU127" s="227" t="s">
        <v>78</v>
      </c>
      <c r="AY127" s="3" t="s">
        <v>158</v>
      </c>
      <c r="BE127" s="228" t="n">
        <f aca="false">IF(N127="základná",J127,0)</f>
        <v>0</v>
      </c>
      <c r="BF127" s="228" t="n">
        <f aca="false">IF(N127="znížená",J127,0)</f>
        <v>300</v>
      </c>
      <c r="BG127" s="228" t="n">
        <f aca="false">IF(N127="zákl. prenesená",J127,0)</f>
        <v>0</v>
      </c>
      <c r="BH127" s="228" t="n">
        <f aca="false">IF(N127="zníž. prenesená",J127,0)</f>
        <v>0</v>
      </c>
      <c r="BI127" s="228" t="n">
        <f aca="false">IF(N127="nulová",J127,0)</f>
        <v>0</v>
      </c>
      <c r="BJ127" s="3" t="s">
        <v>161</v>
      </c>
      <c r="BK127" s="228" t="n">
        <f aca="false">ROUND(I127*H127,2)</f>
        <v>300</v>
      </c>
      <c r="BL127" s="3" t="s">
        <v>166</v>
      </c>
      <c r="BM127" s="227" t="s">
        <v>209</v>
      </c>
    </row>
    <row r="128" s="26" customFormat="true" ht="24.15" hidden="false" customHeight="true" outlineLevel="0" collapsed="false">
      <c r="A128" s="19"/>
      <c r="B128" s="20"/>
      <c r="C128" s="216" t="s">
        <v>70</v>
      </c>
      <c r="D128" s="216" t="s">
        <v>162</v>
      </c>
      <c r="E128" s="217" t="s">
        <v>1282</v>
      </c>
      <c r="F128" s="218" t="s">
        <v>1283</v>
      </c>
      <c r="G128" s="219" t="s">
        <v>217</v>
      </c>
      <c r="H128" s="220" t="n">
        <v>45</v>
      </c>
      <c r="I128" s="221" t="n">
        <v>140</v>
      </c>
      <c r="J128" s="221" t="n">
        <f aca="false">ROUND(I128*H128,2)</f>
        <v>6300</v>
      </c>
      <c r="K128" s="222"/>
      <c r="L128" s="25"/>
      <c r="M128" s="223"/>
      <c r="N128" s="224" t="s">
        <v>36</v>
      </c>
      <c r="O128" s="225" t="n">
        <v>0</v>
      </c>
      <c r="P128" s="225" t="n">
        <f aca="false">O128*H128</f>
        <v>0</v>
      </c>
      <c r="Q128" s="225" t="n">
        <v>0</v>
      </c>
      <c r="R128" s="225" t="n">
        <f aca="false">Q128*H128</f>
        <v>0</v>
      </c>
      <c r="S128" s="225" t="n">
        <v>0</v>
      </c>
      <c r="T128" s="226" t="n">
        <f aca="false">S128*H128</f>
        <v>0</v>
      </c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R128" s="227" t="s">
        <v>166</v>
      </c>
      <c r="AT128" s="227" t="s">
        <v>162</v>
      </c>
      <c r="AU128" s="227" t="s">
        <v>78</v>
      </c>
      <c r="AY128" s="3" t="s">
        <v>158</v>
      </c>
      <c r="BE128" s="228" t="n">
        <f aca="false">IF(N128="základná",J128,0)</f>
        <v>0</v>
      </c>
      <c r="BF128" s="228" t="n">
        <f aca="false">IF(N128="znížená",J128,0)</f>
        <v>6300</v>
      </c>
      <c r="BG128" s="228" t="n">
        <f aca="false">IF(N128="zákl. prenesená",J128,0)</f>
        <v>0</v>
      </c>
      <c r="BH128" s="228" t="n">
        <f aca="false">IF(N128="zníž. prenesená",J128,0)</f>
        <v>0</v>
      </c>
      <c r="BI128" s="228" t="n">
        <f aca="false">IF(N128="nulová",J128,0)</f>
        <v>0</v>
      </c>
      <c r="BJ128" s="3" t="s">
        <v>161</v>
      </c>
      <c r="BK128" s="228" t="n">
        <f aca="false">ROUND(I128*H128,2)</f>
        <v>6300</v>
      </c>
      <c r="BL128" s="3" t="s">
        <v>166</v>
      </c>
      <c r="BM128" s="227" t="s">
        <v>261</v>
      </c>
    </row>
    <row r="129" s="26" customFormat="true" ht="16.5" hidden="false" customHeight="true" outlineLevel="0" collapsed="false">
      <c r="A129" s="19"/>
      <c r="B129" s="20"/>
      <c r="C129" s="216" t="s">
        <v>70</v>
      </c>
      <c r="D129" s="216" t="s">
        <v>162</v>
      </c>
      <c r="E129" s="217" t="s">
        <v>1284</v>
      </c>
      <c r="F129" s="218" t="s">
        <v>1285</v>
      </c>
      <c r="G129" s="219" t="s">
        <v>217</v>
      </c>
      <c r="H129" s="220" t="n">
        <v>2</v>
      </c>
      <c r="I129" s="221" t="n">
        <v>155</v>
      </c>
      <c r="J129" s="221" t="n">
        <f aca="false">ROUND(I129*H129,2)</f>
        <v>310</v>
      </c>
      <c r="K129" s="222"/>
      <c r="L129" s="25"/>
      <c r="M129" s="223"/>
      <c r="N129" s="224" t="s">
        <v>36</v>
      </c>
      <c r="O129" s="225" t="n">
        <v>0</v>
      </c>
      <c r="P129" s="225" t="n">
        <f aca="false">O129*H129</f>
        <v>0</v>
      </c>
      <c r="Q129" s="225" t="n">
        <v>0</v>
      </c>
      <c r="R129" s="225" t="n">
        <f aca="false">Q129*H129</f>
        <v>0</v>
      </c>
      <c r="S129" s="225" t="n">
        <v>0</v>
      </c>
      <c r="T129" s="226" t="n">
        <f aca="false">S129*H129</f>
        <v>0</v>
      </c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R129" s="227" t="s">
        <v>166</v>
      </c>
      <c r="AT129" s="227" t="s">
        <v>162</v>
      </c>
      <c r="AU129" s="227" t="s">
        <v>78</v>
      </c>
      <c r="AY129" s="3" t="s">
        <v>158</v>
      </c>
      <c r="BE129" s="228" t="n">
        <f aca="false">IF(N129="základná",J129,0)</f>
        <v>0</v>
      </c>
      <c r="BF129" s="228" t="n">
        <f aca="false">IF(N129="znížená",J129,0)</f>
        <v>310</v>
      </c>
      <c r="BG129" s="228" t="n">
        <f aca="false">IF(N129="zákl. prenesená",J129,0)</f>
        <v>0</v>
      </c>
      <c r="BH129" s="228" t="n">
        <f aca="false">IF(N129="zníž. prenesená",J129,0)</f>
        <v>0</v>
      </c>
      <c r="BI129" s="228" t="n">
        <f aca="false">IF(N129="nulová",J129,0)</f>
        <v>0</v>
      </c>
      <c r="BJ129" s="3" t="s">
        <v>161</v>
      </c>
      <c r="BK129" s="228" t="n">
        <f aca="false">ROUND(I129*H129,2)</f>
        <v>310</v>
      </c>
      <c r="BL129" s="3" t="s">
        <v>166</v>
      </c>
      <c r="BM129" s="227" t="s">
        <v>382</v>
      </c>
    </row>
    <row r="130" s="26" customFormat="true" ht="24.15" hidden="false" customHeight="true" outlineLevel="0" collapsed="false">
      <c r="A130" s="19"/>
      <c r="B130" s="20"/>
      <c r="C130" s="216" t="s">
        <v>70</v>
      </c>
      <c r="D130" s="216" t="s">
        <v>162</v>
      </c>
      <c r="E130" s="217" t="s">
        <v>1286</v>
      </c>
      <c r="F130" s="218" t="s">
        <v>1287</v>
      </c>
      <c r="G130" s="219" t="s">
        <v>217</v>
      </c>
      <c r="H130" s="220" t="n">
        <v>60</v>
      </c>
      <c r="I130" s="221" t="n">
        <v>110</v>
      </c>
      <c r="J130" s="221" t="n">
        <f aca="false">ROUND(I130*H130,2)</f>
        <v>6600</v>
      </c>
      <c r="K130" s="222"/>
      <c r="L130" s="25"/>
      <c r="M130" s="223"/>
      <c r="N130" s="224" t="s">
        <v>36</v>
      </c>
      <c r="O130" s="225" t="n">
        <v>0</v>
      </c>
      <c r="P130" s="225" t="n">
        <f aca="false">O130*H130</f>
        <v>0</v>
      </c>
      <c r="Q130" s="225" t="n">
        <v>0</v>
      </c>
      <c r="R130" s="225" t="n">
        <f aca="false">Q130*H130</f>
        <v>0</v>
      </c>
      <c r="S130" s="225" t="n">
        <v>0</v>
      </c>
      <c r="T130" s="226" t="n">
        <f aca="false">S130*H130</f>
        <v>0</v>
      </c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R130" s="227" t="s">
        <v>166</v>
      </c>
      <c r="AT130" s="227" t="s">
        <v>162</v>
      </c>
      <c r="AU130" s="227" t="s">
        <v>78</v>
      </c>
      <c r="AY130" s="3" t="s">
        <v>158</v>
      </c>
      <c r="BE130" s="228" t="n">
        <f aca="false">IF(N130="základná",J130,0)</f>
        <v>0</v>
      </c>
      <c r="BF130" s="228" t="n">
        <f aca="false">IF(N130="znížená",J130,0)</f>
        <v>6600</v>
      </c>
      <c r="BG130" s="228" t="n">
        <f aca="false">IF(N130="zákl. prenesená",J130,0)</f>
        <v>0</v>
      </c>
      <c r="BH130" s="228" t="n">
        <f aca="false">IF(N130="zníž. prenesená",J130,0)</f>
        <v>0</v>
      </c>
      <c r="BI130" s="228" t="n">
        <f aca="false">IF(N130="nulová",J130,0)</f>
        <v>0</v>
      </c>
      <c r="BJ130" s="3" t="s">
        <v>161</v>
      </c>
      <c r="BK130" s="228" t="n">
        <f aca="false">ROUND(I130*H130,2)</f>
        <v>6600</v>
      </c>
      <c r="BL130" s="3" t="s">
        <v>166</v>
      </c>
      <c r="BM130" s="227" t="s">
        <v>6</v>
      </c>
    </row>
    <row r="131" s="26" customFormat="true" ht="24.15" hidden="false" customHeight="true" outlineLevel="0" collapsed="false">
      <c r="A131" s="19"/>
      <c r="B131" s="20"/>
      <c r="C131" s="216" t="s">
        <v>70</v>
      </c>
      <c r="D131" s="216" t="s">
        <v>162</v>
      </c>
      <c r="E131" s="217" t="s">
        <v>1288</v>
      </c>
      <c r="F131" s="218" t="s">
        <v>1289</v>
      </c>
      <c r="G131" s="219" t="s">
        <v>217</v>
      </c>
      <c r="H131" s="220" t="n">
        <v>6</v>
      </c>
      <c r="I131" s="221" t="n">
        <v>125</v>
      </c>
      <c r="J131" s="221" t="n">
        <f aca="false">ROUND(I131*H131,2)</f>
        <v>750</v>
      </c>
      <c r="K131" s="222"/>
      <c r="L131" s="25"/>
      <c r="M131" s="223"/>
      <c r="N131" s="224" t="s">
        <v>36</v>
      </c>
      <c r="O131" s="225" t="n">
        <v>0</v>
      </c>
      <c r="P131" s="225" t="n">
        <f aca="false">O131*H131</f>
        <v>0</v>
      </c>
      <c r="Q131" s="225" t="n">
        <v>0</v>
      </c>
      <c r="R131" s="225" t="n">
        <f aca="false">Q131*H131</f>
        <v>0</v>
      </c>
      <c r="S131" s="225" t="n">
        <v>0</v>
      </c>
      <c r="T131" s="226" t="n">
        <f aca="false">S131*H131</f>
        <v>0</v>
      </c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R131" s="227" t="s">
        <v>166</v>
      </c>
      <c r="AT131" s="227" t="s">
        <v>162</v>
      </c>
      <c r="AU131" s="227" t="s">
        <v>78</v>
      </c>
      <c r="AY131" s="3" t="s">
        <v>158</v>
      </c>
      <c r="BE131" s="228" t="n">
        <f aca="false">IF(N131="základná",J131,0)</f>
        <v>0</v>
      </c>
      <c r="BF131" s="228" t="n">
        <f aca="false">IF(N131="znížená",J131,0)</f>
        <v>750</v>
      </c>
      <c r="BG131" s="228" t="n">
        <f aca="false">IF(N131="zákl. prenesená",J131,0)</f>
        <v>0</v>
      </c>
      <c r="BH131" s="228" t="n">
        <f aca="false">IF(N131="zníž. prenesená",J131,0)</f>
        <v>0</v>
      </c>
      <c r="BI131" s="228" t="n">
        <f aca="false">IF(N131="nulová",J131,0)</f>
        <v>0</v>
      </c>
      <c r="BJ131" s="3" t="s">
        <v>161</v>
      </c>
      <c r="BK131" s="228" t="n">
        <f aca="false">ROUND(I131*H131,2)</f>
        <v>750</v>
      </c>
      <c r="BL131" s="3" t="s">
        <v>166</v>
      </c>
      <c r="BM131" s="227" t="s">
        <v>236</v>
      </c>
    </row>
    <row r="132" s="26" customFormat="true" ht="24.15" hidden="false" customHeight="true" outlineLevel="0" collapsed="false">
      <c r="A132" s="19"/>
      <c r="B132" s="20"/>
      <c r="C132" s="216" t="s">
        <v>70</v>
      </c>
      <c r="D132" s="216" t="s">
        <v>162</v>
      </c>
      <c r="E132" s="217" t="s">
        <v>1290</v>
      </c>
      <c r="F132" s="218" t="s">
        <v>1291</v>
      </c>
      <c r="G132" s="219" t="s">
        <v>217</v>
      </c>
      <c r="H132" s="220" t="n">
        <v>4</v>
      </c>
      <c r="I132" s="221" t="n">
        <v>105</v>
      </c>
      <c r="J132" s="221" t="n">
        <f aca="false">ROUND(I132*H132,2)</f>
        <v>420</v>
      </c>
      <c r="K132" s="222"/>
      <c r="L132" s="25"/>
      <c r="M132" s="223"/>
      <c r="N132" s="224" t="s">
        <v>36</v>
      </c>
      <c r="O132" s="225" t="n">
        <v>0</v>
      </c>
      <c r="P132" s="225" t="n">
        <f aca="false">O132*H132</f>
        <v>0</v>
      </c>
      <c r="Q132" s="225" t="n">
        <v>0</v>
      </c>
      <c r="R132" s="225" t="n">
        <f aca="false">Q132*H132</f>
        <v>0</v>
      </c>
      <c r="S132" s="225" t="n">
        <v>0</v>
      </c>
      <c r="T132" s="226" t="n">
        <f aca="false">S132*H132</f>
        <v>0</v>
      </c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R132" s="227" t="s">
        <v>166</v>
      </c>
      <c r="AT132" s="227" t="s">
        <v>162</v>
      </c>
      <c r="AU132" s="227" t="s">
        <v>78</v>
      </c>
      <c r="AY132" s="3" t="s">
        <v>158</v>
      </c>
      <c r="BE132" s="228" t="n">
        <f aca="false">IF(N132="základná",J132,0)</f>
        <v>0</v>
      </c>
      <c r="BF132" s="228" t="n">
        <f aca="false">IF(N132="znížená",J132,0)</f>
        <v>420</v>
      </c>
      <c r="BG132" s="228" t="n">
        <f aca="false">IF(N132="zákl. prenesená",J132,0)</f>
        <v>0</v>
      </c>
      <c r="BH132" s="228" t="n">
        <f aca="false">IF(N132="zníž. prenesená",J132,0)</f>
        <v>0</v>
      </c>
      <c r="BI132" s="228" t="n">
        <f aca="false">IF(N132="nulová",J132,0)</f>
        <v>0</v>
      </c>
      <c r="BJ132" s="3" t="s">
        <v>161</v>
      </c>
      <c r="BK132" s="228" t="n">
        <f aca="false">ROUND(I132*H132,2)</f>
        <v>420</v>
      </c>
      <c r="BL132" s="3" t="s">
        <v>166</v>
      </c>
      <c r="BM132" s="227" t="s">
        <v>405</v>
      </c>
    </row>
    <row r="133" s="26" customFormat="true" ht="16.5" hidden="false" customHeight="true" outlineLevel="0" collapsed="false">
      <c r="A133" s="19"/>
      <c r="B133" s="20"/>
      <c r="C133" s="216" t="s">
        <v>70</v>
      </c>
      <c r="D133" s="216" t="s">
        <v>162</v>
      </c>
      <c r="E133" s="217" t="s">
        <v>1292</v>
      </c>
      <c r="F133" s="218" t="s">
        <v>1293</v>
      </c>
      <c r="G133" s="219" t="s">
        <v>217</v>
      </c>
      <c r="H133" s="220" t="n">
        <v>120</v>
      </c>
      <c r="I133" s="221" t="n">
        <v>15</v>
      </c>
      <c r="J133" s="221" t="n">
        <f aca="false">ROUND(I133*H133,2)</f>
        <v>1800</v>
      </c>
      <c r="K133" s="222"/>
      <c r="L133" s="25"/>
      <c r="M133" s="223"/>
      <c r="N133" s="224" t="s">
        <v>36</v>
      </c>
      <c r="O133" s="225" t="n">
        <v>0</v>
      </c>
      <c r="P133" s="225" t="n">
        <f aca="false">O133*H133</f>
        <v>0</v>
      </c>
      <c r="Q133" s="225" t="n">
        <v>0</v>
      </c>
      <c r="R133" s="225" t="n">
        <f aca="false">Q133*H133</f>
        <v>0</v>
      </c>
      <c r="S133" s="225" t="n">
        <v>0</v>
      </c>
      <c r="T133" s="226" t="n">
        <f aca="false">S133*H133</f>
        <v>0</v>
      </c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R133" s="227" t="s">
        <v>166</v>
      </c>
      <c r="AT133" s="227" t="s">
        <v>162</v>
      </c>
      <c r="AU133" s="227" t="s">
        <v>78</v>
      </c>
      <c r="AY133" s="3" t="s">
        <v>158</v>
      </c>
      <c r="BE133" s="228" t="n">
        <f aca="false">IF(N133="základná",J133,0)</f>
        <v>0</v>
      </c>
      <c r="BF133" s="228" t="n">
        <f aca="false">IF(N133="znížená",J133,0)</f>
        <v>1800</v>
      </c>
      <c r="BG133" s="228" t="n">
        <f aca="false">IF(N133="zákl. prenesená",J133,0)</f>
        <v>0</v>
      </c>
      <c r="BH133" s="228" t="n">
        <f aca="false">IF(N133="zníž. prenesená",J133,0)</f>
        <v>0</v>
      </c>
      <c r="BI133" s="228" t="n">
        <f aca="false">IF(N133="nulová",J133,0)</f>
        <v>0</v>
      </c>
      <c r="BJ133" s="3" t="s">
        <v>161</v>
      </c>
      <c r="BK133" s="228" t="n">
        <f aca="false">ROUND(I133*H133,2)</f>
        <v>1800</v>
      </c>
      <c r="BL133" s="3" t="s">
        <v>166</v>
      </c>
      <c r="BM133" s="227" t="s">
        <v>278</v>
      </c>
    </row>
    <row r="134" s="26" customFormat="true" ht="16.5" hidden="false" customHeight="true" outlineLevel="0" collapsed="false">
      <c r="A134" s="19"/>
      <c r="B134" s="20"/>
      <c r="C134" s="216" t="s">
        <v>70</v>
      </c>
      <c r="D134" s="216" t="s">
        <v>162</v>
      </c>
      <c r="E134" s="217" t="s">
        <v>1294</v>
      </c>
      <c r="F134" s="218" t="s">
        <v>1295</v>
      </c>
      <c r="G134" s="219" t="s">
        <v>217</v>
      </c>
      <c r="H134" s="220" t="n">
        <v>2</v>
      </c>
      <c r="I134" s="221" t="n">
        <v>950</v>
      </c>
      <c r="J134" s="221" t="n">
        <f aca="false">ROUND(I134*H134,2)</f>
        <v>1900</v>
      </c>
      <c r="K134" s="222"/>
      <c r="L134" s="25"/>
      <c r="M134" s="223"/>
      <c r="N134" s="224" t="s">
        <v>36</v>
      </c>
      <c r="O134" s="225" t="n">
        <v>0</v>
      </c>
      <c r="P134" s="225" t="n">
        <f aca="false">O134*H134</f>
        <v>0</v>
      </c>
      <c r="Q134" s="225" t="n">
        <v>0</v>
      </c>
      <c r="R134" s="225" t="n">
        <f aca="false">Q134*H134</f>
        <v>0</v>
      </c>
      <c r="S134" s="225" t="n">
        <v>0</v>
      </c>
      <c r="T134" s="226" t="n">
        <f aca="false">S134*H134</f>
        <v>0</v>
      </c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R134" s="227" t="s">
        <v>166</v>
      </c>
      <c r="AT134" s="227" t="s">
        <v>162</v>
      </c>
      <c r="AU134" s="227" t="s">
        <v>78</v>
      </c>
      <c r="AY134" s="3" t="s">
        <v>158</v>
      </c>
      <c r="BE134" s="228" t="n">
        <f aca="false">IF(N134="základná",J134,0)</f>
        <v>0</v>
      </c>
      <c r="BF134" s="228" t="n">
        <f aca="false">IF(N134="znížená",J134,0)</f>
        <v>1900</v>
      </c>
      <c r="BG134" s="228" t="n">
        <f aca="false">IF(N134="zákl. prenesená",J134,0)</f>
        <v>0</v>
      </c>
      <c r="BH134" s="228" t="n">
        <f aca="false">IF(N134="zníž. prenesená",J134,0)</f>
        <v>0</v>
      </c>
      <c r="BI134" s="228" t="n">
        <f aca="false">IF(N134="nulová",J134,0)</f>
        <v>0</v>
      </c>
      <c r="BJ134" s="3" t="s">
        <v>161</v>
      </c>
      <c r="BK134" s="228" t="n">
        <f aca="false">ROUND(I134*H134,2)</f>
        <v>1900</v>
      </c>
      <c r="BL134" s="3" t="s">
        <v>166</v>
      </c>
      <c r="BM134" s="227" t="s">
        <v>294</v>
      </c>
    </row>
    <row r="135" s="200" customFormat="true" ht="25.9" hidden="false" customHeight="true" outlineLevel="0" collapsed="false">
      <c r="B135" s="201"/>
      <c r="C135" s="202"/>
      <c r="D135" s="203" t="s">
        <v>69</v>
      </c>
      <c r="E135" s="204" t="s">
        <v>1296</v>
      </c>
      <c r="F135" s="204" t="s">
        <v>1297</v>
      </c>
      <c r="G135" s="202"/>
      <c r="H135" s="202"/>
      <c r="I135" s="202"/>
      <c r="J135" s="205" t="n">
        <f aca="false">BK135</f>
        <v>6830.62</v>
      </c>
      <c r="K135" s="202"/>
      <c r="L135" s="206"/>
      <c r="M135" s="207"/>
      <c r="N135" s="208"/>
      <c r="O135" s="208"/>
      <c r="P135" s="209" t="n">
        <f aca="false">SUM(P136:P151)</f>
        <v>0</v>
      </c>
      <c r="Q135" s="208"/>
      <c r="R135" s="209" t="n">
        <f aca="false">SUM(R136:R151)</f>
        <v>0</v>
      </c>
      <c r="S135" s="208"/>
      <c r="T135" s="210" t="n">
        <f aca="false">SUM(T136:T151)</f>
        <v>0</v>
      </c>
      <c r="AR135" s="211" t="s">
        <v>78</v>
      </c>
      <c r="AT135" s="212" t="s">
        <v>69</v>
      </c>
      <c r="AU135" s="212" t="s">
        <v>70</v>
      </c>
      <c r="AY135" s="211" t="s">
        <v>158</v>
      </c>
      <c r="BK135" s="213" t="n">
        <f aca="false">SUM(BK136:BK151)</f>
        <v>6830.62</v>
      </c>
    </row>
    <row r="136" s="26" customFormat="true" ht="16.5" hidden="false" customHeight="true" outlineLevel="0" collapsed="false">
      <c r="A136" s="19"/>
      <c r="B136" s="20"/>
      <c r="C136" s="216" t="s">
        <v>70</v>
      </c>
      <c r="D136" s="216" t="s">
        <v>162</v>
      </c>
      <c r="E136" s="217" t="s">
        <v>1298</v>
      </c>
      <c r="F136" s="218" t="s">
        <v>1299</v>
      </c>
      <c r="G136" s="219" t="s">
        <v>217</v>
      </c>
      <c r="H136" s="220" t="n">
        <v>230</v>
      </c>
      <c r="I136" s="221" t="n">
        <v>1.33</v>
      </c>
      <c r="J136" s="221" t="n">
        <f aca="false">ROUND(I136*H136,2)</f>
        <v>305.9</v>
      </c>
      <c r="K136" s="222"/>
      <c r="L136" s="25"/>
      <c r="M136" s="223"/>
      <c r="N136" s="224" t="s">
        <v>36</v>
      </c>
      <c r="O136" s="225" t="n">
        <v>0</v>
      </c>
      <c r="P136" s="225" t="n">
        <f aca="false">O136*H136</f>
        <v>0</v>
      </c>
      <c r="Q136" s="225" t="n">
        <v>0</v>
      </c>
      <c r="R136" s="225" t="n">
        <f aca="false">Q136*H136</f>
        <v>0</v>
      </c>
      <c r="S136" s="225" t="n">
        <v>0</v>
      </c>
      <c r="T136" s="226" t="n">
        <f aca="false">S136*H136</f>
        <v>0</v>
      </c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R136" s="227" t="s">
        <v>166</v>
      </c>
      <c r="AT136" s="227" t="s">
        <v>162</v>
      </c>
      <c r="AU136" s="227" t="s">
        <v>78</v>
      </c>
      <c r="AY136" s="3" t="s">
        <v>158</v>
      </c>
      <c r="BE136" s="228" t="n">
        <f aca="false">IF(N136="základná",J136,0)</f>
        <v>0</v>
      </c>
      <c r="BF136" s="228" t="n">
        <f aca="false">IF(N136="znížená",J136,0)</f>
        <v>305.9</v>
      </c>
      <c r="BG136" s="228" t="n">
        <f aca="false">IF(N136="zákl. prenesená",J136,0)</f>
        <v>0</v>
      </c>
      <c r="BH136" s="228" t="n">
        <f aca="false">IF(N136="zníž. prenesená",J136,0)</f>
        <v>0</v>
      </c>
      <c r="BI136" s="228" t="n">
        <f aca="false">IF(N136="nulová",J136,0)</f>
        <v>0</v>
      </c>
      <c r="BJ136" s="3" t="s">
        <v>161</v>
      </c>
      <c r="BK136" s="228" t="n">
        <f aca="false">ROUND(I136*H136,2)</f>
        <v>305.9</v>
      </c>
      <c r="BL136" s="3" t="s">
        <v>166</v>
      </c>
      <c r="BM136" s="227" t="s">
        <v>302</v>
      </c>
    </row>
    <row r="137" s="26" customFormat="true" ht="16.5" hidden="false" customHeight="true" outlineLevel="0" collapsed="false">
      <c r="A137" s="19"/>
      <c r="B137" s="20"/>
      <c r="C137" s="216" t="s">
        <v>70</v>
      </c>
      <c r="D137" s="216" t="s">
        <v>162</v>
      </c>
      <c r="E137" s="217" t="s">
        <v>1300</v>
      </c>
      <c r="F137" s="218" t="s">
        <v>1301</v>
      </c>
      <c r="G137" s="219" t="s">
        <v>217</v>
      </c>
      <c r="H137" s="220" t="n">
        <v>30</v>
      </c>
      <c r="I137" s="221" t="n">
        <v>1.53</v>
      </c>
      <c r="J137" s="221" t="n">
        <f aca="false">ROUND(I137*H137,2)</f>
        <v>45.9</v>
      </c>
      <c r="K137" s="222"/>
      <c r="L137" s="25"/>
      <c r="M137" s="223"/>
      <c r="N137" s="224" t="s">
        <v>36</v>
      </c>
      <c r="O137" s="225" t="n">
        <v>0</v>
      </c>
      <c r="P137" s="225" t="n">
        <f aca="false">O137*H137</f>
        <v>0</v>
      </c>
      <c r="Q137" s="225" t="n">
        <v>0</v>
      </c>
      <c r="R137" s="225" t="n">
        <f aca="false">Q137*H137</f>
        <v>0</v>
      </c>
      <c r="S137" s="225" t="n">
        <v>0</v>
      </c>
      <c r="T137" s="226" t="n">
        <f aca="false">S137*H137</f>
        <v>0</v>
      </c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R137" s="227" t="s">
        <v>166</v>
      </c>
      <c r="AT137" s="227" t="s">
        <v>162</v>
      </c>
      <c r="AU137" s="227" t="s">
        <v>78</v>
      </c>
      <c r="AY137" s="3" t="s">
        <v>158</v>
      </c>
      <c r="BE137" s="228" t="n">
        <f aca="false">IF(N137="základná",J137,0)</f>
        <v>0</v>
      </c>
      <c r="BF137" s="228" t="n">
        <f aca="false">IF(N137="znížená",J137,0)</f>
        <v>45.9</v>
      </c>
      <c r="BG137" s="228" t="n">
        <f aca="false">IF(N137="zákl. prenesená",J137,0)</f>
        <v>0</v>
      </c>
      <c r="BH137" s="228" t="n">
        <f aca="false">IF(N137="zníž. prenesená",J137,0)</f>
        <v>0</v>
      </c>
      <c r="BI137" s="228" t="n">
        <f aca="false">IF(N137="nulová",J137,0)</f>
        <v>0</v>
      </c>
      <c r="BJ137" s="3" t="s">
        <v>161</v>
      </c>
      <c r="BK137" s="228" t="n">
        <f aca="false">ROUND(I137*H137,2)</f>
        <v>45.9</v>
      </c>
      <c r="BL137" s="3" t="s">
        <v>166</v>
      </c>
      <c r="BM137" s="227" t="s">
        <v>224</v>
      </c>
    </row>
    <row r="138" s="26" customFormat="true" ht="16.5" hidden="false" customHeight="true" outlineLevel="0" collapsed="false">
      <c r="A138" s="19"/>
      <c r="B138" s="20"/>
      <c r="C138" s="216" t="s">
        <v>70</v>
      </c>
      <c r="D138" s="216" t="s">
        <v>162</v>
      </c>
      <c r="E138" s="217" t="s">
        <v>1302</v>
      </c>
      <c r="F138" s="218" t="s">
        <v>1303</v>
      </c>
      <c r="G138" s="219" t="s">
        <v>212</v>
      </c>
      <c r="H138" s="220" t="n">
        <v>150</v>
      </c>
      <c r="I138" s="221" t="n">
        <v>6.1</v>
      </c>
      <c r="J138" s="221" t="n">
        <f aca="false">ROUND(I138*H138,2)</f>
        <v>915</v>
      </c>
      <c r="K138" s="222"/>
      <c r="L138" s="25"/>
      <c r="M138" s="223"/>
      <c r="N138" s="224" t="s">
        <v>36</v>
      </c>
      <c r="O138" s="225" t="n">
        <v>0</v>
      </c>
      <c r="P138" s="225" t="n">
        <f aca="false">O138*H138</f>
        <v>0</v>
      </c>
      <c r="Q138" s="225" t="n">
        <v>0</v>
      </c>
      <c r="R138" s="225" t="n">
        <f aca="false">Q138*H138</f>
        <v>0</v>
      </c>
      <c r="S138" s="225" t="n">
        <v>0</v>
      </c>
      <c r="T138" s="226" t="n">
        <f aca="false">S138*H138</f>
        <v>0</v>
      </c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R138" s="227" t="s">
        <v>166</v>
      </c>
      <c r="AT138" s="227" t="s">
        <v>162</v>
      </c>
      <c r="AU138" s="227" t="s">
        <v>78</v>
      </c>
      <c r="AY138" s="3" t="s">
        <v>158</v>
      </c>
      <c r="BE138" s="228" t="n">
        <f aca="false">IF(N138="základná",J138,0)</f>
        <v>0</v>
      </c>
      <c r="BF138" s="228" t="n">
        <f aca="false">IF(N138="znížená",J138,0)</f>
        <v>915</v>
      </c>
      <c r="BG138" s="228" t="n">
        <f aca="false">IF(N138="zákl. prenesená",J138,0)</f>
        <v>0</v>
      </c>
      <c r="BH138" s="228" t="n">
        <f aca="false">IF(N138="zníž. prenesená",J138,0)</f>
        <v>0</v>
      </c>
      <c r="BI138" s="228" t="n">
        <f aca="false">IF(N138="nulová",J138,0)</f>
        <v>0</v>
      </c>
      <c r="BJ138" s="3" t="s">
        <v>161</v>
      </c>
      <c r="BK138" s="228" t="n">
        <f aca="false">ROUND(I138*H138,2)</f>
        <v>915</v>
      </c>
      <c r="BL138" s="3" t="s">
        <v>166</v>
      </c>
      <c r="BM138" s="227" t="s">
        <v>219</v>
      </c>
    </row>
    <row r="139" s="26" customFormat="true" ht="16.5" hidden="false" customHeight="true" outlineLevel="0" collapsed="false">
      <c r="A139" s="19"/>
      <c r="B139" s="20"/>
      <c r="C139" s="216" t="s">
        <v>70</v>
      </c>
      <c r="D139" s="216" t="s">
        <v>162</v>
      </c>
      <c r="E139" s="217" t="s">
        <v>1304</v>
      </c>
      <c r="F139" s="218" t="s">
        <v>1305</v>
      </c>
      <c r="G139" s="219" t="s">
        <v>212</v>
      </c>
      <c r="H139" s="220" t="n">
        <v>130</v>
      </c>
      <c r="I139" s="221" t="n">
        <v>18.8</v>
      </c>
      <c r="J139" s="221" t="n">
        <f aca="false">ROUND(I139*H139,2)</f>
        <v>2444</v>
      </c>
      <c r="K139" s="222"/>
      <c r="L139" s="25"/>
      <c r="M139" s="223"/>
      <c r="N139" s="224" t="s">
        <v>36</v>
      </c>
      <c r="O139" s="225" t="n">
        <v>0</v>
      </c>
      <c r="P139" s="225" t="n">
        <f aca="false">O139*H139</f>
        <v>0</v>
      </c>
      <c r="Q139" s="225" t="n">
        <v>0</v>
      </c>
      <c r="R139" s="225" t="n">
        <f aca="false">Q139*H139</f>
        <v>0</v>
      </c>
      <c r="S139" s="225" t="n">
        <v>0</v>
      </c>
      <c r="T139" s="226" t="n">
        <f aca="false">S139*H139</f>
        <v>0</v>
      </c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R139" s="227" t="s">
        <v>166</v>
      </c>
      <c r="AT139" s="227" t="s">
        <v>162</v>
      </c>
      <c r="AU139" s="227" t="s">
        <v>78</v>
      </c>
      <c r="AY139" s="3" t="s">
        <v>158</v>
      </c>
      <c r="BE139" s="228" t="n">
        <f aca="false">IF(N139="základná",J139,0)</f>
        <v>0</v>
      </c>
      <c r="BF139" s="228" t="n">
        <f aca="false">IF(N139="znížená",J139,0)</f>
        <v>2444</v>
      </c>
      <c r="BG139" s="228" t="n">
        <f aca="false">IF(N139="zákl. prenesená",J139,0)</f>
        <v>0</v>
      </c>
      <c r="BH139" s="228" t="n">
        <f aca="false">IF(N139="zníž. prenesená",J139,0)</f>
        <v>0</v>
      </c>
      <c r="BI139" s="228" t="n">
        <f aca="false">IF(N139="nulová",J139,0)</f>
        <v>0</v>
      </c>
      <c r="BJ139" s="3" t="s">
        <v>161</v>
      </c>
      <c r="BK139" s="228" t="n">
        <f aca="false">ROUND(I139*H139,2)</f>
        <v>2444</v>
      </c>
      <c r="BL139" s="3" t="s">
        <v>166</v>
      </c>
      <c r="BM139" s="227" t="s">
        <v>175</v>
      </c>
    </row>
    <row r="140" s="26" customFormat="true" ht="16.5" hidden="false" customHeight="true" outlineLevel="0" collapsed="false">
      <c r="A140" s="19"/>
      <c r="B140" s="20"/>
      <c r="C140" s="216" t="s">
        <v>70</v>
      </c>
      <c r="D140" s="216" t="s">
        <v>162</v>
      </c>
      <c r="E140" s="217" t="s">
        <v>1306</v>
      </c>
      <c r="F140" s="218" t="s">
        <v>1307</v>
      </c>
      <c r="G140" s="219" t="s">
        <v>212</v>
      </c>
      <c r="H140" s="220" t="n">
        <v>40</v>
      </c>
      <c r="I140" s="221" t="n">
        <v>3.4</v>
      </c>
      <c r="J140" s="221" t="n">
        <f aca="false">ROUND(I140*H140,2)</f>
        <v>136</v>
      </c>
      <c r="K140" s="222"/>
      <c r="L140" s="25"/>
      <c r="M140" s="223"/>
      <c r="N140" s="224" t="s">
        <v>36</v>
      </c>
      <c r="O140" s="225" t="n">
        <v>0</v>
      </c>
      <c r="P140" s="225" t="n">
        <f aca="false">O140*H140</f>
        <v>0</v>
      </c>
      <c r="Q140" s="225" t="n">
        <v>0</v>
      </c>
      <c r="R140" s="225" t="n">
        <f aca="false">Q140*H140</f>
        <v>0</v>
      </c>
      <c r="S140" s="225" t="n">
        <v>0</v>
      </c>
      <c r="T140" s="226" t="n">
        <f aca="false">S140*H140</f>
        <v>0</v>
      </c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R140" s="227" t="s">
        <v>166</v>
      </c>
      <c r="AT140" s="227" t="s">
        <v>162</v>
      </c>
      <c r="AU140" s="227" t="s">
        <v>78</v>
      </c>
      <c r="AY140" s="3" t="s">
        <v>158</v>
      </c>
      <c r="BE140" s="228" t="n">
        <f aca="false">IF(N140="základná",J140,0)</f>
        <v>0</v>
      </c>
      <c r="BF140" s="228" t="n">
        <f aca="false">IF(N140="znížená",J140,0)</f>
        <v>136</v>
      </c>
      <c r="BG140" s="228" t="n">
        <f aca="false">IF(N140="zákl. prenesená",J140,0)</f>
        <v>0</v>
      </c>
      <c r="BH140" s="228" t="n">
        <f aca="false">IF(N140="zníž. prenesená",J140,0)</f>
        <v>0</v>
      </c>
      <c r="BI140" s="228" t="n">
        <f aca="false">IF(N140="nulová",J140,0)</f>
        <v>0</v>
      </c>
      <c r="BJ140" s="3" t="s">
        <v>161</v>
      </c>
      <c r="BK140" s="228" t="n">
        <f aca="false">ROUND(I140*H140,2)</f>
        <v>136</v>
      </c>
      <c r="BL140" s="3" t="s">
        <v>166</v>
      </c>
      <c r="BM140" s="227" t="s">
        <v>258</v>
      </c>
    </row>
    <row r="141" s="26" customFormat="true" ht="16.5" hidden="false" customHeight="true" outlineLevel="0" collapsed="false">
      <c r="A141" s="19"/>
      <c r="B141" s="20"/>
      <c r="C141" s="216" t="s">
        <v>70</v>
      </c>
      <c r="D141" s="216" t="s">
        <v>162</v>
      </c>
      <c r="E141" s="217" t="s">
        <v>1308</v>
      </c>
      <c r="F141" s="218" t="s">
        <v>1309</v>
      </c>
      <c r="G141" s="219" t="s">
        <v>212</v>
      </c>
      <c r="H141" s="220" t="n">
        <v>80</v>
      </c>
      <c r="I141" s="221" t="n">
        <v>4</v>
      </c>
      <c r="J141" s="221" t="n">
        <f aca="false">ROUND(I141*H141,2)</f>
        <v>320</v>
      </c>
      <c r="K141" s="222"/>
      <c r="L141" s="25"/>
      <c r="M141" s="223"/>
      <c r="N141" s="224" t="s">
        <v>36</v>
      </c>
      <c r="O141" s="225" t="n">
        <v>0</v>
      </c>
      <c r="P141" s="225" t="n">
        <f aca="false">O141*H141</f>
        <v>0</v>
      </c>
      <c r="Q141" s="225" t="n">
        <v>0</v>
      </c>
      <c r="R141" s="225" t="n">
        <f aca="false">Q141*H141</f>
        <v>0</v>
      </c>
      <c r="S141" s="225" t="n">
        <v>0</v>
      </c>
      <c r="T141" s="226" t="n">
        <f aca="false">S141*H141</f>
        <v>0</v>
      </c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R141" s="227" t="s">
        <v>166</v>
      </c>
      <c r="AT141" s="227" t="s">
        <v>162</v>
      </c>
      <c r="AU141" s="227" t="s">
        <v>78</v>
      </c>
      <c r="AY141" s="3" t="s">
        <v>158</v>
      </c>
      <c r="BE141" s="228" t="n">
        <f aca="false">IF(N141="základná",J141,0)</f>
        <v>0</v>
      </c>
      <c r="BF141" s="228" t="n">
        <f aca="false">IF(N141="znížená",J141,0)</f>
        <v>320</v>
      </c>
      <c r="BG141" s="228" t="n">
        <f aca="false">IF(N141="zákl. prenesená",J141,0)</f>
        <v>0</v>
      </c>
      <c r="BH141" s="228" t="n">
        <f aca="false">IF(N141="zníž. prenesená",J141,0)</f>
        <v>0</v>
      </c>
      <c r="BI141" s="228" t="n">
        <f aca="false">IF(N141="nulová",J141,0)</f>
        <v>0</v>
      </c>
      <c r="BJ141" s="3" t="s">
        <v>161</v>
      </c>
      <c r="BK141" s="228" t="n">
        <f aca="false">ROUND(I141*H141,2)</f>
        <v>320</v>
      </c>
      <c r="BL141" s="3" t="s">
        <v>166</v>
      </c>
      <c r="BM141" s="227" t="s">
        <v>271</v>
      </c>
    </row>
    <row r="142" s="26" customFormat="true" ht="16.5" hidden="false" customHeight="true" outlineLevel="0" collapsed="false">
      <c r="A142" s="19"/>
      <c r="B142" s="20"/>
      <c r="C142" s="216" t="s">
        <v>70</v>
      </c>
      <c r="D142" s="216" t="s">
        <v>162</v>
      </c>
      <c r="E142" s="217" t="s">
        <v>1310</v>
      </c>
      <c r="F142" s="218" t="s">
        <v>1311</v>
      </c>
      <c r="G142" s="219" t="s">
        <v>217</v>
      </c>
      <c r="H142" s="220" t="n">
        <v>40</v>
      </c>
      <c r="I142" s="221" t="n">
        <v>2.15</v>
      </c>
      <c r="J142" s="221" t="n">
        <f aca="false">ROUND(I142*H142,2)</f>
        <v>86</v>
      </c>
      <c r="K142" s="222"/>
      <c r="L142" s="25"/>
      <c r="M142" s="223"/>
      <c r="N142" s="224" t="s">
        <v>36</v>
      </c>
      <c r="O142" s="225" t="n">
        <v>0</v>
      </c>
      <c r="P142" s="225" t="n">
        <f aca="false">O142*H142</f>
        <v>0</v>
      </c>
      <c r="Q142" s="225" t="n">
        <v>0</v>
      </c>
      <c r="R142" s="225" t="n">
        <f aca="false">Q142*H142</f>
        <v>0</v>
      </c>
      <c r="S142" s="225" t="n">
        <v>0</v>
      </c>
      <c r="T142" s="226" t="n">
        <f aca="false">S142*H142</f>
        <v>0</v>
      </c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R142" s="227" t="s">
        <v>166</v>
      </c>
      <c r="AT142" s="227" t="s">
        <v>162</v>
      </c>
      <c r="AU142" s="227" t="s">
        <v>78</v>
      </c>
      <c r="AY142" s="3" t="s">
        <v>158</v>
      </c>
      <c r="BE142" s="228" t="n">
        <f aca="false">IF(N142="základná",J142,0)</f>
        <v>0</v>
      </c>
      <c r="BF142" s="228" t="n">
        <f aca="false">IF(N142="znížená",J142,0)</f>
        <v>86</v>
      </c>
      <c r="BG142" s="228" t="n">
        <f aca="false">IF(N142="zákl. prenesená",J142,0)</f>
        <v>0</v>
      </c>
      <c r="BH142" s="228" t="n">
        <f aca="false">IF(N142="zníž. prenesená",J142,0)</f>
        <v>0</v>
      </c>
      <c r="BI142" s="228" t="n">
        <f aca="false">IF(N142="nulová",J142,0)</f>
        <v>0</v>
      </c>
      <c r="BJ142" s="3" t="s">
        <v>161</v>
      </c>
      <c r="BK142" s="228" t="n">
        <f aca="false">ROUND(I142*H142,2)</f>
        <v>86</v>
      </c>
      <c r="BL142" s="3" t="s">
        <v>166</v>
      </c>
      <c r="BM142" s="227" t="s">
        <v>459</v>
      </c>
    </row>
    <row r="143" s="26" customFormat="true" ht="16.5" hidden="false" customHeight="true" outlineLevel="0" collapsed="false">
      <c r="A143" s="19"/>
      <c r="B143" s="20"/>
      <c r="C143" s="216" t="s">
        <v>70</v>
      </c>
      <c r="D143" s="216" t="s">
        <v>162</v>
      </c>
      <c r="E143" s="217" t="s">
        <v>1312</v>
      </c>
      <c r="F143" s="218" t="s">
        <v>1313</v>
      </c>
      <c r="G143" s="219" t="s">
        <v>217</v>
      </c>
      <c r="H143" s="220" t="n">
        <v>24</v>
      </c>
      <c r="I143" s="221" t="n">
        <v>1.76</v>
      </c>
      <c r="J143" s="221" t="n">
        <f aca="false">ROUND(I143*H143,2)</f>
        <v>42.24</v>
      </c>
      <c r="K143" s="222"/>
      <c r="L143" s="25"/>
      <c r="M143" s="223"/>
      <c r="N143" s="224" t="s">
        <v>36</v>
      </c>
      <c r="O143" s="225" t="n">
        <v>0</v>
      </c>
      <c r="P143" s="225" t="n">
        <f aca="false">O143*H143</f>
        <v>0</v>
      </c>
      <c r="Q143" s="225" t="n">
        <v>0</v>
      </c>
      <c r="R143" s="225" t="n">
        <f aca="false">Q143*H143</f>
        <v>0</v>
      </c>
      <c r="S143" s="225" t="n">
        <v>0</v>
      </c>
      <c r="T143" s="226" t="n">
        <f aca="false">S143*H143</f>
        <v>0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R143" s="227" t="s">
        <v>166</v>
      </c>
      <c r="AT143" s="227" t="s">
        <v>162</v>
      </c>
      <c r="AU143" s="227" t="s">
        <v>78</v>
      </c>
      <c r="AY143" s="3" t="s">
        <v>158</v>
      </c>
      <c r="BE143" s="228" t="n">
        <f aca="false">IF(N143="základná",J143,0)</f>
        <v>0</v>
      </c>
      <c r="BF143" s="228" t="n">
        <f aca="false">IF(N143="znížená",J143,0)</f>
        <v>42.24</v>
      </c>
      <c r="BG143" s="228" t="n">
        <f aca="false">IF(N143="zákl. prenesená",J143,0)</f>
        <v>0</v>
      </c>
      <c r="BH143" s="228" t="n">
        <f aca="false">IF(N143="zníž. prenesená",J143,0)</f>
        <v>0</v>
      </c>
      <c r="BI143" s="228" t="n">
        <f aca="false">IF(N143="nulová",J143,0)</f>
        <v>0</v>
      </c>
      <c r="BJ143" s="3" t="s">
        <v>161</v>
      </c>
      <c r="BK143" s="228" t="n">
        <f aca="false">ROUND(I143*H143,2)</f>
        <v>42.24</v>
      </c>
      <c r="BL143" s="3" t="s">
        <v>166</v>
      </c>
      <c r="BM143" s="227" t="s">
        <v>286</v>
      </c>
    </row>
    <row r="144" s="26" customFormat="true" ht="16.5" hidden="false" customHeight="true" outlineLevel="0" collapsed="false">
      <c r="A144" s="19"/>
      <c r="B144" s="20"/>
      <c r="C144" s="216" t="s">
        <v>70</v>
      </c>
      <c r="D144" s="216" t="s">
        <v>162</v>
      </c>
      <c r="E144" s="217" t="s">
        <v>1314</v>
      </c>
      <c r="F144" s="218" t="s">
        <v>1315</v>
      </c>
      <c r="G144" s="219" t="s">
        <v>217</v>
      </c>
      <c r="H144" s="220" t="n">
        <v>24</v>
      </c>
      <c r="I144" s="221" t="n">
        <v>19.27</v>
      </c>
      <c r="J144" s="221" t="n">
        <f aca="false">ROUND(I144*H144,2)</f>
        <v>462.48</v>
      </c>
      <c r="K144" s="222"/>
      <c r="L144" s="25"/>
      <c r="M144" s="223"/>
      <c r="N144" s="224" t="s">
        <v>36</v>
      </c>
      <c r="O144" s="225" t="n">
        <v>0</v>
      </c>
      <c r="P144" s="225" t="n">
        <f aca="false">O144*H144</f>
        <v>0</v>
      </c>
      <c r="Q144" s="225" t="n">
        <v>0</v>
      </c>
      <c r="R144" s="225" t="n">
        <f aca="false">Q144*H144</f>
        <v>0</v>
      </c>
      <c r="S144" s="225" t="n">
        <v>0</v>
      </c>
      <c r="T144" s="226" t="n">
        <f aca="false">S144*H144</f>
        <v>0</v>
      </c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R144" s="227" t="s">
        <v>166</v>
      </c>
      <c r="AT144" s="227" t="s">
        <v>162</v>
      </c>
      <c r="AU144" s="227" t="s">
        <v>78</v>
      </c>
      <c r="AY144" s="3" t="s">
        <v>158</v>
      </c>
      <c r="BE144" s="228" t="n">
        <f aca="false">IF(N144="základná",J144,0)</f>
        <v>0</v>
      </c>
      <c r="BF144" s="228" t="n">
        <f aca="false">IF(N144="znížená",J144,0)</f>
        <v>462.48</v>
      </c>
      <c r="BG144" s="228" t="n">
        <f aca="false">IF(N144="zákl. prenesená",J144,0)</f>
        <v>0</v>
      </c>
      <c r="BH144" s="228" t="n">
        <f aca="false">IF(N144="zníž. prenesená",J144,0)</f>
        <v>0</v>
      </c>
      <c r="BI144" s="228" t="n">
        <f aca="false">IF(N144="nulová",J144,0)</f>
        <v>0</v>
      </c>
      <c r="BJ144" s="3" t="s">
        <v>161</v>
      </c>
      <c r="BK144" s="228" t="n">
        <f aca="false">ROUND(I144*H144,2)</f>
        <v>462.48</v>
      </c>
      <c r="BL144" s="3" t="s">
        <v>166</v>
      </c>
      <c r="BM144" s="227" t="s">
        <v>244</v>
      </c>
    </row>
    <row r="145" s="26" customFormat="true" ht="16.5" hidden="false" customHeight="true" outlineLevel="0" collapsed="false">
      <c r="A145" s="19"/>
      <c r="B145" s="20"/>
      <c r="C145" s="216" t="s">
        <v>70</v>
      </c>
      <c r="D145" s="216" t="s">
        <v>162</v>
      </c>
      <c r="E145" s="217" t="s">
        <v>1316</v>
      </c>
      <c r="F145" s="218" t="s">
        <v>1317</v>
      </c>
      <c r="G145" s="219" t="s">
        <v>217</v>
      </c>
      <c r="H145" s="220" t="n">
        <v>60</v>
      </c>
      <c r="I145" s="221" t="n">
        <v>0.89</v>
      </c>
      <c r="J145" s="221" t="n">
        <f aca="false">ROUND(I145*H145,2)</f>
        <v>53.4</v>
      </c>
      <c r="K145" s="222"/>
      <c r="L145" s="25"/>
      <c r="M145" s="223"/>
      <c r="N145" s="224" t="s">
        <v>36</v>
      </c>
      <c r="O145" s="225" t="n">
        <v>0</v>
      </c>
      <c r="P145" s="225" t="n">
        <f aca="false">O145*H145</f>
        <v>0</v>
      </c>
      <c r="Q145" s="225" t="n">
        <v>0</v>
      </c>
      <c r="R145" s="225" t="n">
        <f aca="false">Q145*H145</f>
        <v>0</v>
      </c>
      <c r="S145" s="225" t="n">
        <v>0</v>
      </c>
      <c r="T145" s="226" t="n">
        <f aca="false">S145*H145</f>
        <v>0</v>
      </c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R145" s="227" t="s">
        <v>166</v>
      </c>
      <c r="AT145" s="227" t="s">
        <v>162</v>
      </c>
      <c r="AU145" s="227" t="s">
        <v>78</v>
      </c>
      <c r="AY145" s="3" t="s">
        <v>158</v>
      </c>
      <c r="BE145" s="228" t="n">
        <f aca="false">IF(N145="základná",J145,0)</f>
        <v>0</v>
      </c>
      <c r="BF145" s="228" t="n">
        <f aca="false">IF(N145="znížená",J145,0)</f>
        <v>53.4</v>
      </c>
      <c r="BG145" s="228" t="n">
        <f aca="false">IF(N145="zákl. prenesená",J145,0)</f>
        <v>0</v>
      </c>
      <c r="BH145" s="228" t="n">
        <f aca="false">IF(N145="zníž. prenesená",J145,0)</f>
        <v>0</v>
      </c>
      <c r="BI145" s="228" t="n">
        <f aca="false">IF(N145="nulová",J145,0)</f>
        <v>0</v>
      </c>
      <c r="BJ145" s="3" t="s">
        <v>161</v>
      </c>
      <c r="BK145" s="228" t="n">
        <f aca="false">ROUND(I145*H145,2)</f>
        <v>53.4</v>
      </c>
      <c r="BL145" s="3" t="s">
        <v>166</v>
      </c>
      <c r="BM145" s="227" t="s">
        <v>673</v>
      </c>
    </row>
    <row r="146" s="26" customFormat="true" ht="16.5" hidden="false" customHeight="true" outlineLevel="0" collapsed="false">
      <c r="A146" s="19"/>
      <c r="B146" s="20"/>
      <c r="C146" s="216" t="s">
        <v>70</v>
      </c>
      <c r="D146" s="216" t="s">
        <v>162</v>
      </c>
      <c r="E146" s="217" t="s">
        <v>1318</v>
      </c>
      <c r="F146" s="218" t="s">
        <v>1319</v>
      </c>
      <c r="G146" s="219" t="s">
        <v>217</v>
      </c>
      <c r="H146" s="220" t="n">
        <v>90</v>
      </c>
      <c r="I146" s="221" t="n">
        <v>0.83</v>
      </c>
      <c r="J146" s="221" t="n">
        <f aca="false">ROUND(I146*H146,2)</f>
        <v>74.7</v>
      </c>
      <c r="K146" s="222"/>
      <c r="L146" s="25"/>
      <c r="M146" s="223"/>
      <c r="N146" s="224" t="s">
        <v>36</v>
      </c>
      <c r="O146" s="225" t="n">
        <v>0</v>
      </c>
      <c r="P146" s="225" t="n">
        <f aca="false">O146*H146</f>
        <v>0</v>
      </c>
      <c r="Q146" s="225" t="n">
        <v>0</v>
      </c>
      <c r="R146" s="225" t="n">
        <f aca="false">Q146*H146</f>
        <v>0</v>
      </c>
      <c r="S146" s="225" t="n">
        <v>0</v>
      </c>
      <c r="T146" s="226" t="n">
        <f aca="false">S146*H146</f>
        <v>0</v>
      </c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R146" s="227" t="s">
        <v>166</v>
      </c>
      <c r="AT146" s="227" t="s">
        <v>162</v>
      </c>
      <c r="AU146" s="227" t="s">
        <v>78</v>
      </c>
      <c r="AY146" s="3" t="s">
        <v>158</v>
      </c>
      <c r="BE146" s="228" t="n">
        <f aca="false">IF(N146="základná",J146,0)</f>
        <v>0</v>
      </c>
      <c r="BF146" s="228" t="n">
        <f aca="false">IF(N146="znížená",J146,0)</f>
        <v>74.7</v>
      </c>
      <c r="BG146" s="228" t="n">
        <f aca="false">IF(N146="zákl. prenesená",J146,0)</f>
        <v>0</v>
      </c>
      <c r="BH146" s="228" t="n">
        <f aca="false">IF(N146="zníž. prenesená",J146,0)</f>
        <v>0</v>
      </c>
      <c r="BI146" s="228" t="n">
        <f aca="false">IF(N146="nulová",J146,0)</f>
        <v>0</v>
      </c>
      <c r="BJ146" s="3" t="s">
        <v>161</v>
      </c>
      <c r="BK146" s="228" t="n">
        <f aca="false">ROUND(I146*H146,2)</f>
        <v>74.7</v>
      </c>
      <c r="BL146" s="3" t="s">
        <v>166</v>
      </c>
      <c r="BM146" s="227" t="s">
        <v>1320</v>
      </c>
    </row>
    <row r="147" s="26" customFormat="true" ht="16.5" hidden="false" customHeight="true" outlineLevel="0" collapsed="false">
      <c r="A147" s="19"/>
      <c r="B147" s="20"/>
      <c r="C147" s="216" t="s">
        <v>70</v>
      </c>
      <c r="D147" s="216" t="s">
        <v>162</v>
      </c>
      <c r="E147" s="217" t="s">
        <v>1321</v>
      </c>
      <c r="F147" s="218" t="s">
        <v>1322</v>
      </c>
      <c r="G147" s="219" t="s">
        <v>217</v>
      </c>
      <c r="H147" s="220" t="n">
        <v>2</v>
      </c>
      <c r="I147" s="221" t="n">
        <v>34</v>
      </c>
      <c r="J147" s="221" t="n">
        <f aca="false">ROUND(I147*H147,2)</f>
        <v>68</v>
      </c>
      <c r="K147" s="222"/>
      <c r="L147" s="25"/>
      <c r="M147" s="223"/>
      <c r="N147" s="224" t="s">
        <v>36</v>
      </c>
      <c r="O147" s="225" t="n">
        <v>0</v>
      </c>
      <c r="P147" s="225" t="n">
        <f aca="false">O147*H147</f>
        <v>0</v>
      </c>
      <c r="Q147" s="225" t="n">
        <v>0</v>
      </c>
      <c r="R147" s="225" t="n">
        <f aca="false">Q147*H147</f>
        <v>0</v>
      </c>
      <c r="S147" s="225" t="n">
        <v>0</v>
      </c>
      <c r="T147" s="226" t="n">
        <f aca="false">S147*H147</f>
        <v>0</v>
      </c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R147" s="227" t="s">
        <v>166</v>
      </c>
      <c r="AT147" s="227" t="s">
        <v>162</v>
      </c>
      <c r="AU147" s="227" t="s">
        <v>78</v>
      </c>
      <c r="AY147" s="3" t="s">
        <v>158</v>
      </c>
      <c r="BE147" s="228" t="n">
        <f aca="false">IF(N147="základná",J147,0)</f>
        <v>0</v>
      </c>
      <c r="BF147" s="228" t="n">
        <f aca="false">IF(N147="znížená",J147,0)</f>
        <v>68</v>
      </c>
      <c r="BG147" s="228" t="n">
        <f aca="false">IF(N147="zákl. prenesená",J147,0)</f>
        <v>0</v>
      </c>
      <c r="BH147" s="228" t="n">
        <f aca="false">IF(N147="zníž. prenesená",J147,0)</f>
        <v>0</v>
      </c>
      <c r="BI147" s="228" t="n">
        <f aca="false">IF(N147="nulová",J147,0)</f>
        <v>0</v>
      </c>
      <c r="BJ147" s="3" t="s">
        <v>161</v>
      </c>
      <c r="BK147" s="228" t="n">
        <f aca="false">ROUND(I147*H147,2)</f>
        <v>68</v>
      </c>
      <c r="BL147" s="3" t="s">
        <v>166</v>
      </c>
      <c r="BM147" s="227" t="s">
        <v>629</v>
      </c>
    </row>
    <row r="148" s="26" customFormat="true" ht="16.5" hidden="false" customHeight="true" outlineLevel="0" collapsed="false">
      <c r="A148" s="19"/>
      <c r="B148" s="20"/>
      <c r="C148" s="216" t="s">
        <v>70</v>
      </c>
      <c r="D148" s="216" t="s">
        <v>162</v>
      </c>
      <c r="E148" s="217" t="s">
        <v>1323</v>
      </c>
      <c r="F148" s="218" t="s">
        <v>1324</v>
      </c>
      <c r="G148" s="219" t="s">
        <v>217</v>
      </c>
      <c r="H148" s="220" t="n">
        <v>24</v>
      </c>
      <c r="I148" s="221" t="n">
        <v>47</v>
      </c>
      <c r="J148" s="221" t="n">
        <f aca="false">ROUND(I148*H148,2)</f>
        <v>1128</v>
      </c>
      <c r="K148" s="222"/>
      <c r="L148" s="25"/>
      <c r="M148" s="223"/>
      <c r="N148" s="224" t="s">
        <v>36</v>
      </c>
      <c r="O148" s="225" t="n">
        <v>0</v>
      </c>
      <c r="P148" s="225" t="n">
        <f aca="false">O148*H148</f>
        <v>0</v>
      </c>
      <c r="Q148" s="225" t="n">
        <v>0</v>
      </c>
      <c r="R148" s="225" t="n">
        <f aca="false">Q148*H148</f>
        <v>0</v>
      </c>
      <c r="S148" s="225" t="n">
        <v>0</v>
      </c>
      <c r="T148" s="226" t="n">
        <f aca="false">S148*H148</f>
        <v>0</v>
      </c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R148" s="227" t="s">
        <v>166</v>
      </c>
      <c r="AT148" s="227" t="s">
        <v>162</v>
      </c>
      <c r="AU148" s="227" t="s">
        <v>78</v>
      </c>
      <c r="AY148" s="3" t="s">
        <v>158</v>
      </c>
      <c r="BE148" s="228" t="n">
        <f aca="false">IF(N148="základná",J148,0)</f>
        <v>0</v>
      </c>
      <c r="BF148" s="228" t="n">
        <f aca="false">IF(N148="znížená",J148,0)</f>
        <v>1128</v>
      </c>
      <c r="BG148" s="228" t="n">
        <f aca="false">IF(N148="zákl. prenesená",J148,0)</f>
        <v>0</v>
      </c>
      <c r="BH148" s="228" t="n">
        <f aca="false">IF(N148="zníž. prenesená",J148,0)</f>
        <v>0</v>
      </c>
      <c r="BI148" s="228" t="n">
        <f aca="false">IF(N148="nulová",J148,0)</f>
        <v>0</v>
      </c>
      <c r="BJ148" s="3" t="s">
        <v>161</v>
      </c>
      <c r="BK148" s="228" t="n">
        <f aca="false">ROUND(I148*H148,2)</f>
        <v>1128</v>
      </c>
      <c r="BL148" s="3" t="s">
        <v>166</v>
      </c>
      <c r="BM148" s="227" t="s">
        <v>635</v>
      </c>
    </row>
    <row r="149" s="26" customFormat="true" ht="16.5" hidden="false" customHeight="true" outlineLevel="0" collapsed="false">
      <c r="A149" s="19"/>
      <c r="B149" s="20"/>
      <c r="C149" s="216" t="s">
        <v>70</v>
      </c>
      <c r="D149" s="216" t="s">
        <v>162</v>
      </c>
      <c r="E149" s="217" t="s">
        <v>1325</v>
      </c>
      <c r="F149" s="218" t="s">
        <v>1326</v>
      </c>
      <c r="G149" s="219" t="s">
        <v>217</v>
      </c>
      <c r="H149" s="220" t="n">
        <v>8</v>
      </c>
      <c r="I149" s="221" t="n">
        <v>5.5</v>
      </c>
      <c r="J149" s="221" t="n">
        <f aca="false">ROUND(I149*H149,2)</f>
        <v>44</v>
      </c>
      <c r="K149" s="222"/>
      <c r="L149" s="25"/>
      <c r="M149" s="223"/>
      <c r="N149" s="224" t="s">
        <v>36</v>
      </c>
      <c r="O149" s="225" t="n">
        <v>0</v>
      </c>
      <c r="P149" s="225" t="n">
        <f aca="false">O149*H149</f>
        <v>0</v>
      </c>
      <c r="Q149" s="225" t="n">
        <v>0</v>
      </c>
      <c r="R149" s="225" t="n">
        <f aca="false">Q149*H149</f>
        <v>0</v>
      </c>
      <c r="S149" s="225" t="n">
        <v>0</v>
      </c>
      <c r="T149" s="226" t="n">
        <f aca="false">S149*H149</f>
        <v>0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R149" s="227" t="s">
        <v>166</v>
      </c>
      <c r="AT149" s="227" t="s">
        <v>162</v>
      </c>
      <c r="AU149" s="227" t="s">
        <v>78</v>
      </c>
      <c r="AY149" s="3" t="s">
        <v>158</v>
      </c>
      <c r="BE149" s="228" t="n">
        <f aca="false">IF(N149="základná",J149,0)</f>
        <v>0</v>
      </c>
      <c r="BF149" s="228" t="n">
        <f aca="false">IF(N149="znížená",J149,0)</f>
        <v>44</v>
      </c>
      <c r="BG149" s="228" t="n">
        <f aca="false">IF(N149="zákl. prenesená",J149,0)</f>
        <v>0</v>
      </c>
      <c r="BH149" s="228" t="n">
        <f aca="false">IF(N149="zníž. prenesená",J149,0)</f>
        <v>0</v>
      </c>
      <c r="BI149" s="228" t="n">
        <f aca="false">IF(N149="nulová",J149,0)</f>
        <v>0</v>
      </c>
      <c r="BJ149" s="3" t="s">
        <v>161</v>
      </c>
      <c r="BK149" s="228" t="n">
        <f aca="false">ROUND(I149*H149,2)</f>
        <v>44</v>
      </c>
      <c r="BL149" s="3" t="s">
        <v>166</v>
      </c>
      <c r="BM149" s="227" t="s">
        <v>1327</v>
      </c>
    </row>
    <row r="150" s="26" customFormat="true" ht="16.5" hidden="false" customHeight="true" outlineLevel="0" collapsed="false">
      <c r="A150" s="19"/>
      <c r="B150" s="20"/>
      <c r="C150" s="216" t="s">
        <v>70</v>
      </c>
      <c r="D150" s="216" t="s">
        <v>162</v>
      </c>
      <c r="E150" s="217" t="s">
        <v>1328</v>
      </c>
      <c r="F150" s="218" t="s">
        <v>1329</v>
      </c>
      <c r="G150" s="219" t="s">
        <v>212</v>
      </c>
      <c r="H150" s="220" t="n">
        <v>110</v>
      </c>
      <c r="I150" s="221" t="n">
        <v>1.9</v>
      </c>
      <c r="J150" s="221" t="n">
        <f aca="false">ROUND(I150*H150,2)</f>
        <v>209</v>
      </c>
      <c r="K150" s="222"/>
      <c r="L150" s="25"/>
      <c r="M150" s="223"/>
      <c r="N150" s="224" t="s">
        <v>36</v>
      </c>
      <c r="O150" s="225" t="n">
        <v>0</v>
      </c>
      <c r="P150" s="225" t="n">
        <f aca="false">O150*H150</f>
        <v>0</v>
      </c>
      <c r="Q150" s="225" t="n">
        <v>0</v>
      </c>
      <c r="R150" s="225" t="n">
        <f aca="false">Q150*H150</f>
        <v>0</v>
      </c>
      <c r="S150" s="225" t="n">
        <v>0</v>
      </c>
      <c r="T150" s="226" t="n">
        <f aca="false">S150*H150</f>
        <v>0</v>
      </c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R150" s="227" t="s">
        <v>166</v>
      </c>
      <c r="AT150" s="227" t="s">
        <v>162</v>
      </c>
      <c r="AU150" s="227" t="s">
        <v>78</v>
      </c>
      <c r="AY150" s="3" t="s">
        <v>158</v>
      </c>
      <c r="BE150" s="228" t="n">
        <f aca="false">IF(N150="základná",J150,0)</f>
        <v>0</v>
      </c>
      <c r="BF150" s="228" t="n">
        <f aca="false">IF(N150="znížená",J150,0)</f>
        <v>209</v>
      </c>
      <c r="BG150" s="228" t="n">
        <f aca="false">IF(N150="zákl. prenesená",J150,0)</f>
        <v>0</v>
      </c>
      <c r="BH150" s="228" t="n">
        <f aca="false">IF(N150="zníž. prenesená",J150,0)</f>
        <v>0</v>
      </c>
      <c r="BI150" s="228" t="n">
        <f aca="false">IF(N150="nulová",J150,0)</f>
        <v>0</v>
      </c>
      <c r="BJ150" s="3" t="s">
        <v>161</v>
      </c>
      <c r="BK150" s="228" t="n">
        <f aca="false">ROUND(I150*H150,2)</f>
        <v>209</v>
      </c>
      <c r="BL150" s="3" t="s">
        <v>166</v>
      </c>
      <c r="BM150" s="227" t="s">
        <v>1330</v>
      </c>
    </row>
    <row r="151" s="26" customFormat="true" ht="21.75" hidden="false" customHeight="true" outlineLevel="0" collapsed="false">
      <c r="A151" s="19"/>
      <c r="B151" s="20"/>
      <c r="C151" s="216" t="s">
        <v>70</v>
      </c>
      <c r="D151" s="216" t="s">
        <v>162</v>
      </c>
      <c r="E151" s="217" t="s">
        <v>1331</v>
      </c>
      <c r="F151" s="218" t="s">
        <v>1332</v>
      </c>
      <c r="G151" s="219" t="s">
        <v>212</v>
      </c>
      <c r="H151" s="220" t="n">
        <v>80</v>
      </c>
      <c r="I151" s="221" t="n">
        <v>6.2</v>
      </c>
      <c r="J151" s="221" t="n">
        <f aca="false">ROUND(I151*H151,2)</f>
        <v>496</v>
      </c>
      <c r="K151" s="222"/>
      <c r="L151" s="25"/>
      <c r="M151" s="223"/>
      <c r="N151" s="224" t="s">
        <v>36</v>
      </c>
      <c r="O151" s="225" t="n">
        <v>0</v>
      </c>
      <c r="P151" s="225" t="n">
        <f aca="false">O151*H151</f>
        <v>0</v>
      </c>
      <c r="Q151" s="225" t="n">
        <v>0</v>
      </c>
      <c r="R151" s="225" t="n">
        <f aca="false">Q151*H151</f>
        <v>0</v>
      </c>
      <c r="S151" s="225" t="n">
        <v>0</v>
      </c>
      <c r="T151" s="226" t="n">
        <f aca="false">S151*H151</f>
        <v>0</v>
      </c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R151" s="227" t="s">
        <v>166</v>
      </c>
      <c r="AT151" s="227" t="s">
        <v>162</v>
      </c>
      <c r="AU151" s="227" t="s">
        <v>78</v>
      </c>
      <c r="AY151" s="3" t="s">
        <v>158</v>
      </c>
      <c r="BE151" s="228" t="n">
        <f aca="false">IF(N151="základná",J151,0)</f>
        <v>0</v>
      </c>
      <c r="BF151" s="228" t="n">
        <f aca="false">IF(N151="znížená",J151,0)</f>
        <v>496</v>
      </c>
      <c r="BG151" s="228" t="n">
        <f aca="false">IF(N151="zákl. prenesená",J151,0)</f>
        <v>0</v>
      </c>
      <c r="BH151" s="228" t="n">
        <f aca="false">IF(N151="zníž. prenesená",J151,0)</f>
        <v>0</v>
      </c>
      <c r="BI151" s="228" t="n">
        <f aca="false">IF(N151="nulová",J151,0)</f>
        <v>0</v>
      </c>
      <c r="BJ151" s="3" t="s">
        <v>161</v>
      </c>
      <c r="BK151" s="228" t="n">
        <f aca="false">ROUND(I151*H151,2)</f>
        <v>496</v>
      </c>
      <c r="BL151" s="3" t="s">
        <v>166</v>
      </c>
      <c r="BM151" s="227" t="s">
        <v>649</v>
      </c>
    </row>
    <row r="152" s="200" customFormat="true" ht="25.9" hidden="false" customHeight="true" outlineLevel="0" collapsed="false">
      <c r="B152" s="201"/>
      <c r="C152" s="202"/>
      <c r="D152" s="203" t="s">
        <v>69</v>
      </c>
      <c r="E152" s="204" t="s">
        <v>1333</v>
      </c>
      <c r="F152" s="204" t="s">
        <v>1334</v>
      </c>
      <c r="G152" s="202"/>
      <c r="H152" s="202"/>
      <c r="I152" s="202"/>
      <c r="J152" s="205" t="n">
        <f aca="false">BK152</f>
        <v>18401.76</v>
      </c>
      <c r="K152" s="202"/>
      <c r="L152" s="206"/>
      <c r="M152" s="207"/>
      <c r="N152" s="208"/>
      <c r="O152" s="208"/>
      <c r="P152" s="209" t="n">
        <f aca="false">SUM(P153:P159)</f>
        <v>0</v>
      </c>
      <c r="Q152" s="208"/>
      <c r="R152" s="209" t="n">
        <f aca="false">SUM(R153:R159)</f>
        <v>0</v>
      </c>
      <c r="S152" s="208"/>
      <c r="T152" s="210" t="n">
        <f aca="false">SUM(T153:T159)</f>
        <v>0</v>
      </c>
      <c r="AR152" s="211" t="s">
        <v>78</v>
      </c>
      <c r="AT152" s="212" t="s">
        <v>69</v>
      </c>
      <c r="AU152" s="212" t="s">
        <v>70</v>
      </c>
      <c r="AY152" s="211" t="s">
        <v>158</v>
      </c>
      <c r="BK152" s="213" t="n">
        <f aca="false">SUM(BK153:BK159)</f>
        <v>18401.76</v>
      </c>
    </row>
    <row r="153" s="26" customFormat="true" ht="16.5" hidden="false" customHeight="true" outlineLevel="0" collapsed="false">
      <c r="A153" s="19"/>
      <c r="B153" s="20"/>
      <c r="C153" s="216" t="s">
        <v>70</v>
      </c>
      <c r="D153" s="216" t="s">
        <v>162</v>
      </c>
      <c r="E153" s="217" t="s">
        <v>1335</v>
      </c>
      <c r="F153" s="218" t="s">
        <v>1336</v>
      </c>
      <c r="G153" s="219" t="s">
        <v>190</v>
      </c>
      <c r="H153" s="220" t="n">
        <v>160</v>
      </c>
      <c r="I153" s="221" t="n">
        <v>20</v>
      </c>
      <c r="J153" s="221" t="n">
        <f aca="false">ROUND(I153*H153,2)</f>
        <v>3200</v>
      </c>
      <c r="K153" s="222"/>
      <c r="L153" s="25"/>
      <c r="M153" s="223"/>
      <c r="N153" s="224" t="s">
        <v>36</v>
      </c>
      <c r="O153" s="225" t="n">
        <v>0</v>
      </c>
      <c r="P153" s="225" t="n">
        <f aca="false">O153*H153</f>
        <v>0</v>
      </c>
      <c r="Q153" s="225" t="n">
        <v>0</v>
      </c>
      <c r="R153" s="225" t="n">
        <f aca="false">Q153*H153</f>
        <v>0</v>
      </c>
      <c r="S153" s="225" t="n">
        <v>0</v>
      </c>
      <c r="T153" s="226" t="n">
        <f aca="false">S153*H153</f>
        <v>0</v>
      </c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R153" s="227" t="s">
        <v>166</v>
      </c>
      <c r="AT153" s="227" t="s">
        <v>162</v>
      </c>
      <c r="AU153" s="227" t="s">
        <v>78</v>
      </c>
      <c r="AY153" s="3" t="s">
        <v>158</v>
      </c>
      <c r="BE153" s="228" t="n">
        <f aca="false">IF(N153="základná",J153,0)</f>
        <v>0</v>
      </c>
      <c r="BF153" s="228" t="n">
        <f aca="false">IF(N153="znížená",J153,0)</f>
        <v>3200</v>
      </c>
      <c r="BG153" s="228" t="n">
        <f aca="false">IF(N153="zákl. prenesená",J153,0)</f>
        <v>0</v>
      </c>
      <c r="BH153" s="228" t="n">
        <f aca="false">IF(N153="zníž. prenesená",J153,0)</f>
        <v>0</v>
      </c>
      <c r="BI153" s="228" t="n">
        <f aca="false">IF(N153="nulová",J153,0)</f>
        <v>0</v>
      </c>
      <c r="BJ153" s="3" t="s">
        <v>161</v>
      </c>
      <c r="BK153" s="228" t="n">
        <f aca="false">ROUND(I153*H153,2)</f>
        <v>3200</v>
      </c>
      <c r="BL153" s="3" t="s">
        <v>166</v>
      </c>
      <c r="BM153" s="227" t="s">
        <v>617</v>
      </c>
    </row>
    <row r="154" s="26" customFormat="true" ht="16.5" hidden="false" customHeight="true" outlineLevel="0" collapsed="false">
      <c r="A154" s="19"/>
      <c r="B154" s="20"/>
      <c r="C154" s="216" t="s">
        <v>70</v>
      </c>
      <c r="D154" s="216" t="s">
        <v>162</v>
      </c>
      <c r="E154" s="217" t="s">
        <v>1337</v>
      </c>
      <c r="F154" s="218" t="s">
        <v>1338</v>
      </c>
      <c r="G154" s="219" t="s">
        <v>190</v>
      </c>
      <c r="H154" s="220" t="n">
        <v>320</v>
      </c>
      <c r="I154" s="221" t="n">
        <v>15</v>
      </c>
      <c r="J154" s="221" t="n">
        <f aca="false">ROUND(I154*H154,2)</f>
        <v>4800</v>
      </c>
      <c r="K154" s="222"/>
      <c r="L154" s="25"/>
      <c r="M154" s="223"/>
      <c r="N154" s="224" t="s">
        <v>36</v>
      </c>
      <c r="O154" s="225" t="n">
        <v>0</v>
      </c>
      <c r="P154" s="225" t="n">
        <f aca="false">O154*H154</f>
        <v>0</v>
      </c>
      <c r="Q154" s="225" t="n">
        <v>0</v>
      </c>
      <c r="R154" s="225" t="n">
        <f aca="false">Q154*H154</f>
        <v>0</v>
      </c>
      <c r="S154" s="225" t="n">
        <v>0</v>
      </c>
      <c r="T154" s="226" t="n">
        <f aca="false">S154*H154</f>
        <v>0</v>
      </c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R154" s="227" t="s">
        <v>166</v>
      </c>
      <c r="AT154" s="227" t="s">
        <v>162</v>
      </c>
      <c r="AU154" s="227" t="s">
        <v>78</v>
      </c>
      <c r="AY154" s="3" t="s">
        <v>158</v>
      </c>
      <c r="BE154" s="228" t="n">
        <f aca="false">IF(N154="základná",J154,0)</f>
        <v>0</v>
      </c>
      <c r="BF154" s="228" t="n">
        <f aca="false">IF(N154="znížená",J154,0)</f>
        <v>4800</v>
      </c>
      <c r="BG154" s="228" t="n">
        <f aca="false">IF(N154="zákl. prenesená",J154,0)</f>
        <v>0</v>
      </c>
      <c r="BH154" s="228" t="n">
        <f aca="false">IF(N154="zníž. prenesená",J154,0)</f>
        <v>0</v>
      </c>
      <c r="BI154" s="228" t="n">
        <f aca="false">IF(N154="nulová",J154,0)</f>
        <v>0</v>
      </c>
      <c r="BJ154" s="3" t="s">
        <v>161</v>
      </c>
      <c r="BK154" s="228" t="n">
        <f aca="false">ROUND(I154*H154,2)</f>
        <v>4800</v>
      </c>
      <c r="BL154" s="3" t="s">
        <v>166</v>
      </c>
      <c r="BM154" s="227" t="s">
        <v>591</v>
      </c>
    </row>
    <row r="155" s="26" customFormat="true" ht="16.5" hidden="false" customHeight="true" outlineLevel="0" collapsed="false">
      <c r="A155" s="19"/>
      <c r="B155" s="20"/>
      <c r="C155" s="216" t="s">
        <v>70</v>
      </c>
      <c r="D155" s="216" t="s">
        <v>162</v>
      </c>
      <c r="E155" s="217" t="s">
        <v>1339</v>
      </c>
      <c r="F155" s="218" t="s">
        <v>1340</v>
      </c>
      <c r="G155" s="219" t="s">
        <v>190</v>
      </c>
      <c r="H155" s="220" t="n">
        <v>240</v>
      </c>
      <c r="I155" s="221" t="n">
        <v>15</v>
      </c>
      <c r="J155" s="221" t="n">
        <f aca="false">ROUND(I155*H155,2)</f>
        <v>3600</v>
      </c>
      <c r="K155" s="222"/>
      <c r="L155" s="25"/>
      <c r="M155" s="223"/>
      <c r="N155" s="224" t="s">
        <v>36</v>
      </c>
      <c r="O155" s="225" t="n">
        <v>0</v>
      </c>
      <c r="P155" s="225" t="n">
        <f aca="false">O155*H155</f>
        <v>0</v>
      </c>
      <c r="Q155" s="225" t="n">
        <v>0</v>
      </c>
      <c r="R155" s="225" t="n">
        <f aca="false">Q155*H155</f>
        <v>0</v>
      </c>
      <c r="S155" s="225" t="n">
        <v>0</v>
      </c>
      <c r="T155" s="226" t="n">
        <f aca="false">S155*H155</f>
        <v>0</v>
      </c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R155" s="227" t="s">
        <v>166</v>
      </c>
      <c r="AT155" s="227" t="s">
        <v>162</v>
      </c>
      <c r="AU155" s="227" t="s">
        <v>78</v>
      </c>
      <c r="AY155" s="3" t="s">
        <v>158</v>
      </c>
      <c r="BE155" s="228" t="n">
        <f aca="false">IF(N155="základná",J155,0)</f>
        <v>0</v>
      </c>
      <c r="BF155" s="228" t="n">
        <f aca="false">IF(N155="znížená",J155,0)</f>
        <v>3600</v>
      </c>
      <c r="BG155" s="228" t="n">
        <f aca="false">IF(N155="zákl. prenesená",J155,0)</f>
        <v>0</v>
      </c>
      <c r="BH155" s="228" t="n">
        <f aca="false">IF(N155="zníž. prenesená",J155,0)</f>
        <v>0</v>
      </c>
      <c r="BI155" s="228" t="n">
        <f aca="false">IF(N155="nulová",J155,0)</f>
        <v>0</v>
      </c>
      <c r="BJ155" s="3" t="s">
        <v>161</v>
      </c>
      <c r="BK155" s="228" t="n">
        <f aca="false">ROUND(I155*H155,2)</f>
        <v>3600</v>
      </c>
      <c r="BL155" s="3" t="s">
        <v>166</v>
      </c>
      <c r="BM155" s="227" t="s">
        <v>599</v>
      </c>
    </row>
    <row r="156" s="26" customFormat="true" ht="16.5" hidden="false" customHeight="true" outlineLevel="0" collapsed="false">
      <c r="A156" s="19"/>
      <c r="B156" s="20"/>
      <c r="C156" s="216" t="s">
        <v>70</v>
      </c>
      <c r="D156" s="216" t="s">
        <v>162</v>
      </c>
      <c r="E156" s="217" t="s">
        <v>1341</v>
      </c>
      <c r="F156" s="218" t="s">
        <v>1342</v>
      </c>
      <c r="G156" s="219" t="s">
        <v>190</v>
      </c>
      <c r="H156" s="220" t="n">
        <v>160</v>
      </c>
      <c r="I156" s="221" t="n">
        <v>15</v>
      </c>
      <c r="J156" s="221" t="n">
        <f aca="false">ROUND(I156*H156,2)</f>
        <v>2400</v>
      </c>
      <c r="K156" s="222"/>
      <c r="L156" s="25"/>
      <c r="M156" s="223"/>
      <c r="N156" s="224" t="s">
        <v>36</v>
      </c>
      <c r="O156" s="225" t="n">
        <v>0</v>
      </c>
      <c r="P156" s="225" t="n">
        <f aca="false">O156*H156</f>
        <v>0</v>
      </c>
      <c r="Q156" s="225" t="n">
        <v>0</v>
      </c>
      <c r="R156" s="225" t="n">
        <f aca="false">Q156*H156</f>
        <v>0</v>
      </c>
      <c r="S156" s="225" t="n">
        <v>0</v>
      </c>
      <c r="T156" s="226" t="n">
        <f aca="false">S156*H156</f>
        <v>0</v>
      </c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R156" s="227" t="s">
        <v>166</v>
      </c>
      <c r="AT156" s="227" t="s">
        <v>162</v>
      </c>
      <c r="AU156" s="227" t="s">
        <v>78</v>
      </c>
      <c r="AY156" s="3" t="s">
        <v>158</v>
      </c>
      <c r="BE156" s="228" t="n">
        <f aca="false">IF(N156="základná",J156,0)</f>
        <v>0</v>
      </c>
      <c r="BF156" s="228" t="n">
        <f aca="false">IF(N156="znížená",J156,0)</f>
        <v>2400</v>
      </c>
      <c r="BG156" s="228" t="n">
        <f aca="false">IF(N156="zákl. prenesená",J156,0)</f>
        <v>0</v>
      </c>
      <c r="BH156" s="228" t="n">
        <f aca="false">IF(N156="zníž. prenesená",J156,0)</f>
        <v>0</v>
      </c>
      <c r="BI156" s="228" t="n">
        <f aca="false">IF(N156="nulová",J156,0)</f>
        <v>0</v>
      </c>
      <c r="BJ156" s="3" t="s">
        <v>161</v>
      </c>
      <c r="BK156" s="228" t="n">
        <f aca="false">ROUND(I156*H156,2)</f>
        <v>2400</v>
      </c>
      <c r="BL156" s="3" t="s">
        <v>166</v>
      </c>
      <c r="BM156" s="227" t="s">
        <v>607</v>
      </c>
    </row>
    <row r="157" s="26" customFormat="true" ht="16.5" hidden="false" customHeight="true" outlineLevel="0" collapsed="false">
      <c r="A157" s="19"/>
      <c r="B157" s="20"/>
      <c r="C157" s="216" t="s">
        <v>70</v>
      </c>
      <c r="D157" s="216" t="s">
        <v>162</v>
      </c>
      <c r="E157" s="217" t="s">
        <v>1343</v>
      </c>
      <c r="F157" s="218" t="s">
        <v>1344</v>
      </c>
      <c r="G157" s="219" t="s">
        <v>190</v>
      </c>
      <c r="H157" s="220" t="n">
        <v>120</v>
      </c>
      <c r="I157" s="221" t="n">
        <v>15</v>
      </c>
      <c r="J157" s="221" t="n">
        <f aca="false">ROUND(I157*H157,2)</f>
        <v>1800</v>
      </c>
      <c r="K157" s="222"/>
      <c r="L157" s="25"/>
      <c r="M157" s="223"/>
      <c r="N157" s="224" t="s">
        <v>36</v>
      </c>
      <c r="O157" s="225" t="n">
        <v>0</v>
      </c>
      <c r="P157" s="225" t="n">
        <f aca="false">O157*H157</f>
        <v>0</v>
      </c>
      <c r="Q157" s="225" t="n">
        <v>0</v>
      </c>
      <c r="R157" s="225" t="n">
        <f aca="false">Q157*H157</f>
        <v>0</v>
      </c>
      <c r="S157" s="225" t="n">
        <v>0</v>
      </c>
      <c r="T157" s="226" t="n">
        <f aca="false">S157*H157</f>
        <v>0</v>
      </c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R157" s="227" t="s">
        <v>166</v>
      </c>
      <c r="AT157" s="227" t="s">
        <v>162</v>
      </c>
      <c r="AU157" s="227" t="s">
        <v>78</v>
      </c>
      <c r="AY157" s="3" t="s">
        <v>158</v>
      </c>
      <c r="BE157" s="228" t="n">
        <f aca="false">IF(N157="základná",J157,0)</f>
        <v>0</v>
      </c>
      <c r="BF157" s="228" t="n">
        <f aca="false">IF(N157="znížená",J157,0)</f>
        <v>1800</v>
      </c>
      <c r="BG157" s="228" t="n">
        <f aca="false">IF(N157="zákl. prenesená",J157,0)</f>
        <v>0</v>
      </c>
      <c r="BH157" s="228" t="n">
        <f aca="false">IF(N157="zníž. prenesená",J157,0)</f>
        <v>0</v>
      </c>
      <c r="BI157" s="228" t="n">
        <f aca="false">IF(N157="nulová",J157,0)</f>
        <v>0</v>
      </c>
      <c r="BJ157" s="3" t="s">
        <v>161</v>
      </c>
      <c r="BK157" s="228" t="n">
        <f aca="false">ROUND(I157*H157,2)</f>
        <v>1800</v>
      </c>
      <c r="BL157" s="3" t="s">
        <v>166</v>
      </c>
      <c r="BM157" s="227" t="s">
        <v>997</v>
      </c>
    </row>
    <row r="158" s="26" customFormat="true" ht="16.5" hidden="false" customHeight="true" outlineLevel="0" collapsed="false">
      <c r="A158" s="19"/>
      <c r="B158" s="20"/>
      <c r="C158" s="216" t="s">
        <v>70</v>
      </c>
      <c r="D158" s="216" t="s">
        <v>162</v>
      </c>
      <c r="E158" s="217" t="s">
        <v>1345</v>
      </c>
      <c r="F158" s="218" t="s">
        <v>1346</v>
      </c>
      <c r="G158" s="219" t="s">
        <v>274</v>
      </c>
      <c r="H158" s="220" t="n">
        <v>5</v>
      </c>
      <c r="I158" s="221" t="n">
        <v>216.7202</v>
      </c>
      <c r="J158" s="221" t="n">
        <f aca="false">ROUND(I158*H158,2)</f>
        <v>1083.6</v>
      </c>
      <c r="K158" s="222"/>
      <c r="L158" s="25"/>
      <c r="M158" s="223"/>
      <c r="N158" s="224" t="s">
        <v>36</v>
      </c>
      <c r="O158" s="225" t="n">
        <v>0</v>
      </c>
      <c r="P158" s="225" t="n">
        <f aca="false">O158*H158</f>
        <v>0</v>
      </c>
      <c r="Q158" s="225" t="n">
        <v>0</v>
      </c>
      <c r="R158" s="225" t="n">
        <f aca="false">Q158*H158</f>
        <v>0</v>
      </c>
      <c r="S158" s="225" t="n">
        <v>0</v>
      </c>
      <c r="T158" s="226" t="n">
        <f aca="false">S158*H158</f>
        <v>0</v>
      </c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R158" s="227" t="s">
        <v>166</v>
      </c>
      <c r="AT158" s="227" t="s">
        <v>162</v>
      </c>
      <c r="AU158" s="227" t="s">
        <v>78</v>
      </c>
      <c r="AY158" s="3" t="s">
        <v>158</v>
      </c>
      <c r="BE158" s="228" t="n">
        <f aca="false">IF(N158="základná",J158,0)</f>
        <v>0</v>
      </c>
      <c r="BF158" s="228" t="n">
        <f aca="false">IF(N158="znížená",J158,0)</f>
        <v>1083.6</v>
      </c>
      <c r="BG158" s="228" t="n">
        <f aca="false">IF(N158="zákl. prenesená",J158,0)</f>
        <v>0</v>
      </c>
      <c r="BH158" s="228" t="n">
        <f aca="false">IF(N158="zníž. prenesená",J158,0)</f>
        <v>0</v>
      </c>
      <c r="BI158" s="228" t="n">
        <f aca="false">IF(N158="nulová",J158,0)</f>
        <v>0</v>
      </c>
      <c r="BJ158" s="3" t="s">
        <v>161</v>
      </c>
      <c r="BK158" s="228" t="n">
        <f aca="false">ROUND(I158*H158,2)</f>
        <v>1083.6</v>
      </c>
      <c r="BL158" s="3" t="s">
        <v>166</v>
      </c>
      <c r="BM158" s="227" t="s">
        <v>1005</v>
      </c>
    </row>
    <row r="159" s="26" customFormat="true" ht="16.5" hidden="false" customHeight="true" outlineLevel="0" collapsed="false">
      <c r="A159" s="19"/>
      <c r="B159" s="20"/>
      <c r="C159" s="216" t="s">
        <v>70</v>
      </c>
      <c r="D159" s="216" t="s">
        <v>162</v>
      </c>
      <c r="E159" s="217" t="s">
        <v>1347</v>
      </c>
      <c r="F159" s="218" t="s">
        <v>1348</v>
      </c>
      <c r="G159" s="219" t="s">
        <v>274</v>
      </c>
      <c r="H159" s="220" t="n">
        <v>7</v>
      </c>
      <c r="I159" s="221" t="n">
        <v>216.88</v>
      </c>
      <c r="J159" s="221" t="n">
        <f aca="false">ROUND(I159*H159,2)</f>
        <v>1518.16</v>
      </c>
      <c r="K159" s="222"/>
      <c r="L159" s="25"/>
      <c r="M159" s="239"/>
      <c r="N159" s="240" t="s">
        <v>36</v>
      </c>
      <c r="O159" s="241" t="n">
        <v>0</v>
      </c>
      <c r="P159" s="241" t="n">
        <f aca="false">O159*H159</f>
        <v>0</v>
      </c>
      <c r="Q159" s="241" t="n">
        <v>0</v>
      </c>
      <c r="R159" s="241" t="n">
        <f aca="false">Q159*H159</f>
        <v>0</v>
      </c>
      <c r="S159" s="241" t="n">
        <v>0</v>
      </c>
      <c r="T159" s="242" t="n">
        <f aca="false">S159*H159</f>
        <v>0</v>
      </c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R159" s="227" t="s">
        <v>166</v>
      </c>
      <c r="AT159" s="227" t="s">
        <v>162</v>
      </c>
      <c r="AU159" s="227" t="s">
        <v>78</v>
      </c>
      <c r="AY159" s="3" t="s">
        <v>158</v>
      </c>
      <c r="BE159" s="228" t="n">
        <f aca="false">IF(N159="základná",J159,0)</f>
        <v>0</v>
      </c>
      <c r="BF159" s="228" t="n">
        <f aca="false">IF(N159="znížená",J159,0)</f>
        <v>1518.16</v>
      </c>
      <c r="BG159" s="228" t="n">
        <f aca="false">IF(N159="zákl. prenesená",J159,0)</f>
        <v>0</v>
      </c>
      <c r="BH159" s="228" t="n">
        <f aca="false">IF(N159="zníž. prenesená",J159,0)</f>
        <v>0</v>
      </c>
      <c r="BI159" s="228" t="n">
        <f aca="false">IF(N159="nulová",J159,0)</f>
        <v>0</v>
      </c>
      <c r="BJ159" s="3" t="s">
        <v>161</v>
      </c>
      <c r="BK159" s="228" t="n">
        <f aca="false">ROUND(I159*H159,2)</f>
        <v>1518.16</v>
      </c>
      <c r="BL159" s="3" t="s">
        <v>166</v>
      </c>
      <c r="BM159" s="227" t="s">
        <v>1158</v>
      </c>
    </row>
    <row r="160" s="26" customFormat="true" ht="6.95" hidden="false" customHeight="true" outlineLevel="0" collapsed="false">
      <c r="A160" s="19"/>
      <c r="B160" s="53"/>
      <c r="C160" s="54"/>
      <c r="D160" s="54"/>
      <c r="E160" s="54"/>
      <c r="F160" s="54"/>
      <c r="G160" s="54"/>
      <c r="H160" s="54"/>
      <c r="I160" s="54"/>
      <c r="J160" s="54"/>
      <c r="K160" s="54"/>
      <c r="L160" s="25"/>
      <c r="M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</row>
  </sheetData>
  <sheetProtection algorithmName="SHA-512" hashValue="EorkU9LG6FFwoLnaoxRhvrkqLrWUkcLaweFygHen8+Ou5i/+0lRtgJbHr4hnIZtQaSJyaeZqLnh9INRUzvNUbA==" saltValue="IWq0wPiWEfQ0iTMiBTXI/ZZJFZ+iqSW8Cqsq54gV+RJFq365O46BhBlPjsWx1iuV75yYKN6kEYXIwTYJ69p5VA==" spinCount="100000" sheet="true" password="f684" objects="true" scenarios="true" formatColumns="false" formatRows="false" autoFilter="false"/>
  <autoFilter ref="C118:K159"/>
  <mergeCells count="9">
    <mergeCell ref="L2:V2"/>
    <mergeCell ref="E7:H7"/>
    <mergeCell ref="E9:H9"/>
    <mergeCell ref="E18:H18"/>
    <mergeCell ref="E27:H27"/>
    <mergeCell ref="E85:H85"/>
    <mergeCell ref="E87:H87"/>
    <mergeCell ref="E109:H109"/>
    <mergeCell ref="E111:H111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M15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1" customFormat="false" ht="12.8" hidden="false" customHeight="false" outlineLevel="0" collapsed="false">
      <c r="A1" s="8"/>
    </row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112</v>
      </c>
    </row>
    <row r="3" customFormat="false" ht="6.95" hidden="false" customHeight="true" outlineLevel="0" collapsed="false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6"/>
      <c r="AT3" s="3" t="s">
        <v>70</v>
      </c>
    </row>
    <row r="4" customFormat="false" ht="24.95" hidden="false" customHeight="true" outlineLevel="0" collapsed="false">
      <c r="B4" s="6"/>
      <c r="D4" s="123" t="s">
        <v>128</v>
      </c>
      <c r="L4" s="6"/>
      <c r="M4" s="124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25" t="s">
        <v>12</v>
      </c>
      <c r="L6" s="6"/>
    </row>
    <row r="7" customFormat="false" ht="16.5" hidden="false" customHeight="true" outlineLevel="0" collapsed="false">
      <c r="B7" s="6"/>
      <c r="E7" s="126" t="str">
        <f aca="false">'Rekapitulácia stavby'!K6</f>
        <v>REKONŠTRUKCIA KULTÚRNEHO DOMU V OBCI NOVÝ RUSKOV</v>
      </c>
      <c r="F7" s="126"/>
      <c r="G7" s="126"/>
      <c r="H7" s="126"/>
      <c r="L7" s="6"/>
    </row>
    <row r="8" s="26" customFormat="true" ht="12" hidden="false" customHeight="true" outlineLevel="0" collapsed="false">
      <c r="A8" s="19"/>
      <c r="B8" s="25"/>
      <c r="C8" s="19"/>
      <c r="D8" s="125" t="s">
        <v>129</v>
      </c>
      <c r="E8" s="19"/>
      <c r="F8" s="19"/>
      <c r="G8" s="19"/>
      <c r="H8" s="19"/>
      <c r="I8" s="19"/>
      <c r="J8" s="19"/>
      <c r="K8" s="19"/>
      <c r="L8" s="50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26" customFormat="true" ht="16.5" hidden="false" customHeight="true" outlineLevel="0" collapsed="false">
      <c r="A9" s="19"/>
      <c r="B9" s="25"/>
      <c r="C9" s="19"/>
      <c r="D9" s="19"/>
      <c r="E9" s="127" t="s">
        <v>1349</v>
      </c>
      <c r="F9" s="127"/>
      <c r="G9" s="127"/>
      <c r="H9" s="127"/>
      <c r="I9" s="19"/>
      <c r="J9" s="19"/>
      <c r="K9" s="19"/>
      <c r="L9" s="50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="26" customFormat="true" ht="12.8" hidden="false" customHeight="false" outlineLevel="0" collapsed="false">
      <c r="A10" s="19"/>
      <c r="B10" s="25"/>
      <c r="C10" s="19"/>
      <c r="D10" s="19"/>
      <c r="E10" s="19"/>
      <c r="F10" s="19"/>
      <c r="G10" s="19"/>
      <c r="H10" s="19"/>
      <c r="I10" s="19"/>
      <c r="J10" s="19"/>
      <c r="K10" s="19"/>
      <c r="L10" s="50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26" customFormat="true" ht="12" hidden="false" customHeight="true" outlineLevel="0" collapsed="false">
      <c r="A11" s="19"/>
      <c r="B11" s="25"/>
      <c r="C11" s="19"/>
      <c r="D11" s="125" t="s">
        <v>14</v>
      </c>
      <c r="E11" s="19"/>
      <c r="F11" s="128"/>
      <c r="G11" s="19"/>
      <c r="H11" s="19"/>
      <c r="I11" s="125" t="s">
        <v>15</v>
      </c>
      <c r="J11" s="128"/>
      <c r="K11" s="19"/>
      <c r="L11" s="50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="26" customFormat="true" ht="12" hidden="false" customHeight="true" outlineLevel="0" collapsed="false">
      <c r="A12" s="19"/>
      <c r="B12" s="25"/>
      <c r="C12" s="19"/>
      <c r="D12" s="125" t="s">
        <v>16</v>
      </c>
      <c r="E12" s="19"/>
      <c r="F12" s="128" t="s">
        <v>827</v>
      </c>
      <c r="G12" s="19"/>
      <c r="H12" s="19"/>
      <c r="I12" s="125" t="s">
        <v>18</v>
      </c>
      <c r="J12" s="129" t="str">
        <f aca="false">'Rekapitulácia stavby'!AN8</f>
        <v>12. 2022</v>
      </c>
      <c r="K12" s="19"/>
      <c r="L12" s="50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26" customFormat="true" ht="10.8" hidden="false" customHeight="true" outlineLevel="0" collapsed="false">
      <c r="A13" s="19"/>
      <c r="B13" s="25"/>
      <c r="C13" s="19"/>
      <c r="D13" s="19"/>
      <c r="E13" s="19"/>
      <c r="F13" s="19"/>
      <c r="G13" s="19"/>
      <c r="H13" s="19"/>
      <c r="I13" s="19"/>
      <c r="J13" s="19"/>
      <c r="K13" s="19"/>
      <c r="L13" s="50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="26" customFormat="true" ht="12" hidden="false" customHeight="true" outlineLevel="0" collapsed="false">
      <c r="A14" s="19"/>
      <c r="B14" s="25"/>
      <c r="C14" s="19"/>
      <c r="D14" s="125" t="s">
        <v>20</v>
      </c>
      <c r="E14" s="19"/>
      <c r="F14" s="19"/>
      <c r="G14" s="19"/>
      <c r="H14" s="19"/>
      <c r="I14" s="125" t="s">
        <v>21</v>
      </c>
      <c r="J14" s="128"/>
      <c r="K14" s="19"/>
      <c r="L14" s="50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26" customFormat="true" ht="18" hidden="false" customHeight="true" outlineLevel="0" collapsed="false">
      <c r="A15" s="19"/>
      <c r="B15" s="25"/>
      <c r="C15" s="19"/>
      <c r="D15" s="19"/>
      <c r="E15" s="128" t="s">
        <v>828</v>
      </c>
      <c r="F15" s="19"/>
      <c r="G15" s="19"/>
      <c r="H15" s="19"/>
      <c r="I15" s="125" t="s">
        <v>23</v>
      </c>
      <c r="J15" s="128"/>
      <c r="K15" s="19"/>
      <c r="L15" s="50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="26" customFormat="true" ht="6.95" hidden="false" customHeight="true" outlineLevel="0" collapsed="false">
      <c r="A16" s="19"/>
      <c r="B16" s="25"/>
      <c r="C16" s="19"/>
      <c r="D16" s="19"/>
      <c r="E16" s="19"/>
      <c r="F16" s="19"/>
      <c r="G16" s="19"/>
      <c r="H16" s="19"/>
      <c r="I16" s="19"/>
      <c r="J16" s="19"/>
      <c r="K16" s="19"/>
      <c r="L16" s="50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="26" customFormat="true" ht="12" hidden="false" customHeight="true" outlineLevel="0" collapsed="false">
      <c r="A17" s="19"/>
      <c r="B17" s="25"/>
      <c r="C17" s="19"/>
      <c r="D17" s="125" t="s">
        <v>24</v>
      </c>
      <c r="E17" s="19"/>
      <c r="F17" s="19"/>
      <c r="G17" s="19"/>
      <c r="H17" s="19"/>
      <c r="I17" s="125" t="s">
        <v>21</v>
      </c>
      <c r="J17" s="128"/>
      <c r="K17" s="19"/>
      <c r="L17" s="50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26" customFormat="true" ht="18" hidden="false" customHeight="true" outlineLevel="0" collapsed="false">
      <c r="A18" s="19"/>
      <c r="B18" s="25"/>
      <c r="C18" s="19"/>
      <c r="D18" s="19"/>
      <c r="E18" s="128" t="s">
        <v>25</v>
      </c>
      <c r="F18" s="19"/>
      <c r="G18" s="19"/>
      <c r="H18" s="19"/>
      <c r="I18" s="125" t="s">
        <v>23</v>
      </c>
      <c r="J18" s="128"/>
      <c r="K18" s="19"/>
      <c r="L18" s="50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="26" customFormat="true" ht="6.95" hidden="false" customHeight="true" outlineLevel="0" collapsed="false">
      <c r="A19" s="19"/>
      <c r="B19" s="25"/>
      <c r="C19" s="19"/>
      <c r="D19" s="19"/>
      <c r="E19" s="19"/>
      <c r="F19" s="19"/>
      <c r="G19" s="19"/>
      <c r="H19" s="19"/>
      <c r="I19" s="19"/>
      <c r="J19" s="19"/>
      <c r="K19" s="19"/>
      <c r="L19" s="50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26" customFormat="true" ht="12" hidden="false" customHeight="true" outlineLevel="0" collapsed="false">
      <c r="A20" s="19"/>
      <c r="B20" s="25"/>
      <c r="C20" s="19"/>
      <c r="D20" s="125" t="s">
        <v>26</v>
      </c>
      <c r="E20" s="19"/>
      <c r="F20" s="19"/>
      <c r="G20" s="19"/>
      <c r="H20" s="19"/>
      <c r="I20" s="125" t="s">
        <v>21</v>
      </c>
      <c r="J20" s="128"/>
      <c r="K20" s="19"/>
      <c r="L20" s="50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="26" customFormat="true" ht="18" hidden="false" customHeight="true" outlineLevel="0" collapsed="false">
      <c r="A21" s="19"/>
      <c r="B21" s="25"/>
      <c r="C21" s="19"/>
      <c r="D21" s="19"/>
      <c r="E21" s="128" t="s">
        <v>829</v>
      </c>
      <c r="F21" s="19"/>
      <c r="G21" s="19"/>
      <c r="H21" s="19"/>
      <c r="I21" s="125" t="s">
        <v>23</v>
      </c>
      <c r="J21" s="128"/>
      <c r="K21" s="19"/>
      <c r="L21" s="50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="26" customFormat="true" ht="6.95" hidden="false" customHeight="true" outlineLevel="0" collapsed="false">
      <c r="A22" s="19"/>
      <c r="B22" s="25"/>
      <c r="C22" s="19"/>
      <c r="D22" s="19"/>
      <c r="E22" s="19"/>
      <c r="F22" s="19"/>
      <c r="G22" s="19"/>
      <c r="H22" s="19"/>
      <c r="I22" s="19"/>
      <c r="J22" s="19"/>
      <c r="K22" s="19"/>
      <c r="L22" s="50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="26" customFormat="true" ht="12" hidden="false" customHeight="true" outlineLevel="0" collapsed="false">
      <c r="A23" s="19"/>
      <c r="B23" s="25"/>
      <c r="C23" s="19"/>
      <c r="D23" s="125" t="s">
        <v>28</v>
      </c>
      <c r="E23" s="19"/>
      <c r="F23" s="19"/>
      <c r="G23" s="19"/>
      <c r="H23" s="19"/>
      <c r="I23" s="125" t="s">
        <v>21</v>
      </c>
      <c r="J23" s="128"/>
      <c r="K23" s="19"/>
      <c r="L23" s="50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="26" customFormat="true" ht="18" hidden="false" customHeight="true" outlineLevel="0" collapsed="false">
      <c r="A24" s="19"/>
      <c r="B24" s="25"/>
      <c r="C24" s="19"/>
      <c r="D24" s="19"/>
      <c r="E24" s="128" t="s">
        <v>830</v>
      </c>
      <c r="F24" s="19"/>
      <c r="G24" s="19"/>
      <c r="H24" s="19"/>
      <c r="I24" s="125" t="s">
        <v>23</v>
      </c>
      <c r="J24" s="128"/>
      <c r="K24" s="19"/>
      <c r="L24" s="50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="26" customFormat="true" ht="6.95" hidden="false" customHeight="true" outlineLevel="0" collapsed="false">
      <c r="A25" s="19"/>
      <c r="B25" s="25"/>
      <c r="C25" s="19"/>
      <c r="D25" s="19"/>
      <c r="E25" s="19"/>
      <c r="F25" s="19"/>
      <c r="G25" s="19"/>
      <c r="H25" s="19"/>
      <c r="I25" s="19"/>
      <c r="J25" s="19"/>
      <c r="K25" s="19"/>
      <c r="L25" s="50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="26" customFormat="true" ht="12" hidden="false" customHeight="true" outlineLevel="0" collapsed="false">
      <c r="A26" s="19"/>
      <c r="B26" s="25"/>
      <c r="C26" s="19"/>
      <c r="D26" s="125" t="s">
        <v>29</v>
      </c>
      <c r="E26" s="19"/>
      <c r="F26" s="19"/>
      <c r="G26" s="19"/>
      <c r="H26" s="19"/>
      <c r="I26" s="19"/>
      <c r="J26" s="19"/>
      <c r="K26" s="19"/>
      <c r="L26" s="50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="135" customFormat="true" ht="16.5" hidden="false" customHeight="true" outlineLevel="0" collapsed="false">
      <c r="A27" s="131"/>
      <c r="B27" s="132"/>
      <c r="C27" s="131"/>
      <c r="D27" s="131"/>
      <c r="E27" s="133"/>
      <c r="F27" s="133"/>
      <c r="G27" s="133"/>
      <c r="H27" s="133"/>
      <c r="I27" s="131"/>
      <c r="J27" s="131"/>
      <c r="K27" s="131"/>
      <c r="L27" s="134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6" customFormat="true" ht="6.95" hidden="false" customHeight="true" outlineLevel="0" collapsed="false">
      <c r="A28" s="19"/>
      <c r="B28" s="25"/>
      <c r="C28" s="19"/>
      <c r="D28" s="19"/>
      <c r="E28" s="19"/>
      <c r="F28" s="19"/>
      <c r="G28" s="19"/>
      <c r="H28" s="19"/>
      <c r="I28" s="19"/>
      <c r="J28" s="19"/>
      <c r="K28" s="19"/>
      <c r="L28" s="50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="26" customFormat="true" ht="6.95" hidden="false" customHeight="true" outlineLevel="0" collapsed="false">
      <c r="A29" s="19"/>
      <c r="B29" s="25"/>
      <c r="C29" s="19"/>
      <c r="D29" s="136"/>
      <c r="E29" s="136"/>
      <c r="F29" s="136"/>
      <c r="G29" s="136"/>
      <c r="H29" s="136"/>
      <c r="I29" s="136"/>
      <c r="J29" s="136"/>
      <c r="K29" s="136"/>
      <c r="L29" s="50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="26" customFormat="true" ht="25.45" hidden="false" customHeight="true" outlineLevel="0" collapsed="false">
      <c r="A30" s="19"/>
      <c r="B30" s="25"/>
      <c r="C30" s="19"/>
      <c r="D30" s="137" t="s">
        <v>30</v>
      </c>
      <c r="E30" s="19"/>
      <c r="F30" s="19"/>
      <c r="G30" s="19"/>
      <c r="H30" s="19"/>
      <c r="I30" s="19"/>
      <c r="J30" s="138" t="n">
        <f aca="false">ROUND(J123, 2)</f>
        <v>1638.5</v>
      </c>
      <c r="K30" s="19"/>
      <c r="L30" s="50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="26" customFormat="true" ht="6.95" hidden="false" customHeight="true" outlineLevel="0" collapsed="false">
      <c r="A31" s="19"/>
      <c r="B31" s="25"/>
      <c r="C31" s="19"/>
      <c r="D31" s="136"/>
      <c r="E31" s="136"/>
      <c r="F31" s="136"/>
      <c r="G31" s="136"/>
      <c r="H31" s="136"/>
      <c r="I31" s="136"/>
      <c r="J31" s="136"/>
      <c r="K31" s="136"/>
      <c r="L31" s="50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26" customFormat="true" ht="14.4" hidden="false" customHeight="true" outlineLevel="0" collapsed="false">
      <c r="A32" s="19"/>
      <c r="B32" s="25"/>
      <c r="C32" s="19"/>
      <c r="D32" s="19"/>
      <c r="E32" s="19"/>
      <c r="F32" s="139" t="s">
        <v>32</v>
      </c>
      <c r="G32" s="19"/>
      <c r="H32" s="19"/>
      <c r="I32" s="139" t="s">
        <v>31</v>
      </c>
      <c r="J32" s="139" t="s">
        <v>33</v>
      </c>
      <c r="K32" s="19"/>
      <c r="L32" s="50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="26" customFormat="true" ht="14.4" hidden="false" customHeight="true" outlineLevel="0" collapsed="false">
      <c r="A33" s="19"/>
      <c r="B33" s="25"/>
      <c r="C33" s="19"/>
      <c r="D33" s="140" t="s">
        <v>34</v>
      </c>
      <c r="E33" s="141" t="s">
        <v>35</v>
      </c>
      <c r="F33" s="142" t="n">
        <f aca="false">ROUND((SUM(BE123:BE158)),  2)</f>
        <v>0</v>
      </c>
      <c r="G33" s="143"/>
      <c r="H33" s="143"/>
      <c r="I33" s="144" t="n">
        <v>0.2</v>
      </c>
      <c r="J33" s="142" t="n">
        <f aca="false">ROUND(((SUM(BE123:BE158))*I33),  2)</f>
        <v>0</v>
      </c>
      <c r="K33" s="19"/>
      <c r="L33" s="50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="26" customFormat="true" ht="14.4" hidden="false" customHeight="true" outlineLevel="0" collapsed="false">
      <c r="A34" s="19"/>
      <c r="B34" s="25"/>
      <c r="C34" s="19"/>
      <c r="D34" s="19"/>
      <c r="E34" s="141" t="s">
        <v>36</v>
      </c>
      <c r="F34" s="145" t="n">
        <f aca="false">ROUND((SUM(BF123:BF158)),  2)</f>
        <v>1638.5</v>
      </c>
      <c r="G34" s="19"/>
      <c r="H34" s="19"/>
      <c r="I34" s="146" t="n">
        <v>0.2</v>
      </c>
      <c r="J34" s="145" t="n">
        <f aca="false">ROUND(((SUM(BF123:BF158))*I34),  2)</f>
        <v>327.7</v>
      </c>
      <c r="K34" s="19"/>
      <c r="L34" s="50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26" customFormat="true" ht="14.4" hidden="true" customHeight="true" outlineLevel="0" collapsed="false">
      <c r="A35" s="19"/>
      <c r="B35" s="25"/>
      <c r="C35" s="19"/>
      <c r="D35" s="19"/>
      <c r="E35" s="125" t="s">
        <v>37</v>
      </c>
      <c r="F35" s="145" t="n">
        <f aca="false">ROUND((SUM(BG123:BG158)),  2)</f>
        <v>0</v>
      </c>
      <c r="G35" s="19"/>
      <c r="H35" s="19"/>
      <c r="I35" s="146" t="n">
        <v>0.2</v>
      </c>
      <c r="J35" s="145" t="n">
        <f aca="false">0</f>
        <v>0</v>
      </c>
      <c r="K35" s="19"/>
      <c r="L35" s="50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26" customFormat="true" ht="14.4" hidden="true" customHeight="true" outlineLevel="0" collapsed="false">
      <c r="A36" s="19"/>
      <c r="B36" s="25"/>
      <c r="C36" s="19"/>
      <c r="D36" s="19"/>
      <c r="E36" s="125" t="s">
        <v>38</v>
      </c>
      <c r="F36" s="145" t="n">
        <f aca="false">ROUND((SUM(BH123:BH158)),  2)</f>
        <v>0</v>
      </c>
      <c r="G36" s="19"/>
      <c r="H36" s="19"/>
      <c r="I36" s="146" t="n">
        <v>0.2</v>
      </c>
      <c r="J36" s="145" t="n">
        <f aca="false">0</f>
        <v>0</v>
      </c>
      <c r="K36" s="19"/>
      <c r="L36" s="50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="26" customFormat="true" ht="14.4" hidden="true" customHeight="true" outlineLevel="0" collapsed="false">
      <c r="A37" s="19"/>
      <c r="B37" s="25"/>
      <c r="C37" s="19"/>
      <c r="D37" s="19"/>
      <c r="E37" s="141" t="s">
        <v>39</v>
      </c>
      <c r="F37" s="142" t="n">
        <f aca="false">ROUND((SUM(BI123:BI158)),  2)</f>
        <v>0</v>
      </c>
      <c r="G37" s="143"/>
      <c r="H37" s="143"/>
      <c r="I37" s="144" t="n">
        <v>0</v>
      </c>
      <c r="J37" s="142" t="n">
        <f aca="false">0</f>
        <v>0</v>
      </c>
      <c r="K37" s="19"/>
      <c r="L37" s="50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="26" customFormat="true" ht="6.95" hidden="false" customHeight="true" outlineLevel="0" collapsed="false">
      <c r="A38" s="19"/>
      <c r="B38" s="25"/>
      <c r="C38" s="19"/>
      <c r="D38" s="19"/>
      <c r="E38" s="19"/>
      <c r="F38" s="19"/>
      <c r="G38" s="19"/>
      <c r="H38" s="19"/>
      <c r="I38" s="19"/>
      <c r="J38" s="19"/>
      <c r="K38" s="19"/>
      <c r="L38" s="50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="26" customFormat="true" ht="25.45" hidden="false" customHeight="true" outlineLevel="0" collapsed="false">
      <c r="A39" s="19"/>
      <c r="B39" s="25"/>
      <c r="C39" s="147"/>
      <c r="D39" s="148" t="s">
        <v>40</v>
      </c>
      <c r="E39" s="149"/>
      <c r="F39" s="149"/>
      <c r="G39" s="150" t="s">
        <v>41</v>
      </c>
      <c r="H39" s="151" t="s">
        <v>42</v>
      </c>
      <c r="I39" s="149"/>
      <c r="J39" s="152" t="n">
        <f aca="false">SUM(J30:J37)</f>
        <v>1966.2</v>
      </c>
      <c r="K39" s="153"/>
      <c r="L39" s="50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="26" customFormat="true" ht="14.4" hidden="false" customHeight="true" outlineLevel="0" collapsed="false">
      <c r="A40" s="19"/>
      <c r="B40" s="25"/>
      <c r="C40" s="19"/>
      <c r="D40" s="19"/>
      <c r="E40" s="19"/>
      <c r="F40" s="19"/>
      <c r="G40" s="19"/>
      <c r="H40" s="19"/>
      <c r="I40" s="19"/>
      <c r="J40" s="19"/>
      <c r="K40" s="19"/>
      <c r="L40" s="50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6" customFormat="true" ht="14.4" hidden="false" customHeight="true" outlineLevel="0" collapsed="false">
      <c r="B50" s="50"/>
      <c r="D50" s="154" t="s">
        <v>43</v>
      </c>
      <c r="E50" s="155"/>
      <c r="F50" s="155"/>
      <c r="G50" s="154" t="s">
        <v>44</v>
      </c>
      <c r="H50" s="155"/>
      <c r="I50" s="155"/>
      <c r="J50" s="155"/>
      <c r="K50" s="155"/>
      <c r="L50" s="50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6" customFormat="true" ht="12.8" hidden="false" customHeight="false" outlineLevel="0" collapsed="false">
      <c r="A61" s="19"/>
      <c r="B61" s="25"/>
      <c r="C61" s="19"/>
      <c r="D61" s="156" t="s">
        <v>45</v>
      </c>
      <c r="E61" s="157"/>
      <c r="F61" s="158" t="s">
        <v>46</v>
      </c>
      <c r="G61" s="156" t="s">
        <v>45</v>
      </c>
      <c r="H61" s="157"/>
      <c r="I61" s="157"/>
      <c r="J61" s="159" t="s">
        <v>46</v>
      </c>
      <c r="K61" s="157"/>
      <c r="L61" s="50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6" customFormat="true" ht="12.8" hidden="false" customHeight="false" outlineLevel="0" collapsed="false">
      <c r="A65" s="19"/>
      <c r="B65" s="25"/>
      <c r="C65" s="19"/>
      <c r="D65" s="154" t="s">
        <v>47</v>
      </c>
      <c r="E65" s="160"/>
      <c r="F65" s="160"/>
      <c r="G65" s="154" t="s">
        <v>48</v>
      </c>
      <c r="H65" s="160"/>
      <c r="I65" s="160"/>
      <c r="J65" s="160"/>
      <c r="K65" s="160"/>
      <c r="L65" s="50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6" customFormat="true" ht="12.8" hidden="false" customHeight="false" outlineLevel="0" collapsed="false">
      <c r="A76" s="19"/>
      <c r="B76" s="25"/>
      <c r="C76" s="19"/>
      <c r="D76" s="156" t="s">
        <v>45</v>
      </c>
      <c r="E76" s="157"/>
      <c r="F76" s="158" t="s">
        <v>46</v>
      </c>
      <c r="G76" s="156" t="s">
        <v>45</v>
      </c>
      <c r="H76" s="157"/>
      <c r="I76" s="157"/>
      <c r="J76" s="159" t="s">
        <v>46</v>
      </c>
      <c r="K76" s="157"/>
      <c r="L76" s="50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="26" customFormat="true" ht="14.4" hidden="false" customHeight="true" outlineLevel="0" collapsed="false">
      <c r="A77" s="19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50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="26" customFormat="true" ht="6.95" hidden="false" customHeight="true" outlineLevel="0" collapsed="false">
      <c r="A81" s="19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50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="26" customFormat="true" ht="24.95" hidden="false" customHeight="true" outlineLevel="0" collapsed="false">
      <c r="A82" s="19"/>
      <c r="B82" s="20"/>
      <c r="C82" s="9" t="s">
        <v>131</v>
      </c>
      <c r="D82" s="21"/>
      <c r="E82" s="21"/>
      <c r="F82" s="21"/>
      <c r="G82" s="21"/>
      <c r="H82" s="21"/>
      <c r="I82" s="21"/>
      <c r="J82" s="21"/>
      <c r="K82" s="21"/>
      <c r="L82" s="50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="26" customFormat="true" ht="6.95" hidden="false" customHeight="true" outlineLevel="0" collapsed="false">
      <c r="A83" s="19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50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="26" customFormat="true" ht="12" hidden="false" customHeight="true" outlineLevel="0" collapsed="false">
      <c r="A84" s="19"/>
      <c r="B84" s="20"/>
      <c r="C84" s="15" t="s">
        <v>12</v>
      </c>
      <c r="D84" s="21"/>
      <c r="E84" s="21"/>
      <c r="F84" s="21"/>
      <c r="G84" s="21"/>
      <c r="H84" s="21"/>
      <c r="I84" s="21"/>
      <c r="J84" s="21"/>
      <c r="K84" s="21"/>
      <c r="L84" s="50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="26" customFormat="true" ht="16.5" hidden="false" customHeight="true" outlineLevel="0" collapsed="false">
      <c r="A85" s="19"/>
      <c r="B85" s="20"/>
      <c r="C85" s="21"/>
      <c r="D85" s="21"/>
      <c r="E85" s="165" t="str">
        <f aca="false">E7</f>
        <v>REKONŠTRUKCIA KULTÚRNEHO DOMU V OBCI NOVÝ RUSKOV</v>
      </c>
      <c r="F85" s="165"/>
      <c r="G85" s="165"/>
      <c r="H85" s="165"/>
      <c r="I85" s="21"/>
      <c r="J85" s="21"/>
      <c r="K85" s="21"/>
      <c r="L85" s="50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="26" customFormat="true" ht="12" hidden="false" customHeight="true" outlineLevel="0" collapsed="false">
      <c r="A86" s="19"/>
      <c r="B86" s="20"/>
      <c r="C86" s="15" t="s">
        <v>129</v>
      </c>
      <c r="D86" s="21"/>
      <c r="E86" s="21"/>
      <c r="F86" s="21"/>
      <c r="G86" s="21"/>
      <c r="H86" s="21"/>
      <c r="I86" s="21"/>
      <c r="J86" s="21"/>
      <c r="K86" s="21"/>
      <c r="L86" s="50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="26" customFormat="true" ht="16.5" hidden="false" customHeight="true" outlineLevel="0" collapsed="false">
      <c r="A87" s="19"/>
      <c r="B87" s="20"/>
      <c r="C87" s="21"/>
      <c r="D87" s="21"/>
      <c r="E87" s="65" t="str">
        <f aca="false">E9</f>
        <v>C 1.6.4 - Vnútorné rozvody inžinierských sietí - kanalizácie</v>
      </c>
      <c r="F87" s="65"/>
      <c r="G87" s="65"/>
      <c r="H87" s="65"/>
      <c r="I87" s="21"/>
      <c r="J87" s="21"/>
      <c r="K87" s="21"/>
      <c r="L87" s="50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="26" customFormat="true" ht="6.95" hidden="false" customHeight="true" outlineLevel="0" collapsed="false">
      <c r="A88" s="19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50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="26" customFormat="true" ht="12" hidden="false" customHeight="true" outlineLevel="0" collapsed="false">
      <c r="A89" s="19"/>
      <c r="B89" s="20"/>
      <c r="C89" s="15" t="s">
        <v>16</v>
      </c>
      <c r="D89" s="21"/>
      <c r="E89" s="21"/>
      <c r="F89" s="16" t="str">
        <f aca="false">F12</f>
        <v>obec Veľký Ruskov</v>
      </c>
      <c r="G89" s="21"/>
      <c r="H89" s="21"/>
      <c r="I89" s="15" t="s">
        <v>18</v>
      </c>
      <c r="J89" s="166" t="str">
        <f aca="false">IF(J12="","",J12)</f>
        <v>12. 2022</v>
      </c>
      <c r="K89" s="21"/>
      <c r="L89" s="50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="26" customFormat="true" ht="6.95" hidden="false" customHeight="true" outlineLevel="0" collapsed="false">
      <c r="A90" s="19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50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="26" customFormat="true" ht="25.65" hidden="false" customHeight="true" outlineLevel="0" collapsed="false">
      <c r="A91" s="19"/>
      <c r="B91" s="20"/>
      <c r="C91" s="15" t="s">
        <v>20</v>
      </c>
      <c r="D91" s="21"/>
      <c r="E91" s="21"/>
      <c r="F91" s="16" t="str">
        <f aca="false">E15</f>
        <v>obec Nový Ruskov</v>
      </c>
      <c r="G91" s="21"/>
      <c r="H91" s="21"/>
      <c r="I91" s="15" t="s">
        <v>26</v>
      </c>
      <c r="J91" s="167" t="str">
        <f aca="false">E21</f>
        <v>Ing. Pavol Fedorčák, PhD.</v>
      </c>
      <c r="K91" s="21"/>
      <c r="L91" s="50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="26" customFormat="true" ht="15.15" hidden="false" customHeight="true" outlineLevel="0" collapsed="false">
      <c r="A92" s="19"/>
      <c r="B92" s="20"/>
      <c r="C92" s="15" t="s">
        <v>24</v>
      </c>
      <c r="D92" s="21"/>
      <c r="E92" s="21"/>
      <c r="F92" s="16" t="str">
        <f aca="false">IF(E18="","",E18)</f>
        <v> </v>
      </c>
      <c r="G92" s="21"/>
      <c r="H92" s="21"/>
      <c r="I92" s="15" t="s">
        <v>28</v>
      </c>
      <c r="J92" s="167" t="str">
        <f aca="false">E24</f>
        <v>Ing. Peter Antol</v>
      </c>
      <c r="K92" s="21"/>
      <c r="L92" s="50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="26" customFormat="true" ht="10.3" hidden="false" customHeight="true" outlineLevel="0" collapsed="false">
      <c r="A93" s="19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50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="26" customFormat="true" ht="29.3" hidden="false" customHeight="true" outlineLevel="0" collapsed="false">
      <c r="A94" s="19"/>
      <c r="B94" s="20"/>
      <c r="C94" s="168" t="s">
        <v>132</v>
      </c>
      <c r="D94" s="169"/>
      <c r="E94" s="169"/>
      <c r="F94" s="169"/>
      <c r="G94" s="169"/>
      <c r="H94" s="169"/>
      <c r="I94" s="169"/>
      <c r="J94" s="170" t="s">
        <v>133</v>
      </c>
      <c r="K94" s="169"/>
      <c r="L94" s="50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="26" customFormat="true" ht="10.3" hidden="false" customHeight="true" outlineLevel="0" collapsed="false">
      <c r="A95" s="19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50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="26" customFormat="true" ht="22.8" hidden="false" customHeight="true" outlineLevel="0" collapsed="false">
      <c r="A96" s="19"/>
      <c r="B96" s="20"/>
      <c r="C96" s="171" t="s">
        <v>134</v>
      </c>
      <c r="D96" s="21"/>
      <c r="E96" s="21"/>
      <c r="F96" s="21"/>
      <c r="G96" s="21"/>
      <c r="H96" s="21"/>
      <c r="I96" s="21"/>
      <c r="J96" s="172" t="n">
        <f aca="false">J123</f>
        <v>1638.5</v>
      </c>
      <c r="K96" s="21"/>
      <c r="L96" s="50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U96" s="3" t="s">
        <v>135</v>
      </c>
    </row>
    <row r="97" s="173" customFormat="true" ht="24.95" hidden="false" customHeight="true" outlineLevel="0" collapsed="false">
      <c r="B97" s="174"/>
      <c r="C97" s="175"/>
      <c r="D97" s="176" t="s">
        <v>136</v>
      </c>
      <c r="E97" s="177"/>
      <c r="F97" s="177"/>
      <c r="G97" s="177"/>
      <c r="H97" s="177"/>
      <c r="I97" s="177"/>
      <c r="J97" s="178" t="n">
        <f aca="false">J124</f>
        <v>101.44</v>
      </c>
      <c r="K97" s="175"/>
      <c r="L97" s="179"/>
    </row>
    <row r="98" s="180" customFormat="true" ht="19.95" hidden="false" customHeight="true" outlineLevel="0" collapsed="false">
      <c r="B98" s="181"/>
      <c r="C98" s="182"/>
      <c r="D98" s="183" t="s">
        <v>1350</v>
      </c>
      <c r="E98" s="184"/>
      <c r="F98" s="184"/>
      <c r="G98" s="184"/>
      <c r="H98" s="184"/>
      <c r="I98" s="184"/>
      <c r="J98" s="185" t="n">
        <f aca="false">J125</f>
        <v>101.44</v>
      </c>
      <c r="K98" s="182"/>
      <c r="L98" s="186"/>
    </row>
    <row r="99" s="173" customFormat="true" ht="24.95" hidden="false" customHeight="true" outlineLevel="0" collapsed="false">
      <c r="B99" s="174"/>
      <c r="C99" s="175"/>
      <c r="D99" s="176" t="s">
        <v>140</v>
      </c>
      <c r="E99" s="177"/>
      <c r="F99" s="177"/>
      <c r="G99" s="177"/>
      <c r="H99" s="177"/>
      <c r="I99" s="177"/>
      <c r="J99" s="178" t="n">
        <f aca="false">J130</f>
        <v>1372.9</v>
      </c>
      <c r="K99" s="175"/>
      <c r="L99" s="179"/>
    </row>
    <row r="100" s="180" customFormat="true" ht="19.95" hidden="false" customHeight="true" outlineLevel="0" collapsed="false">
      <c r="B100" s="181"/>
      <c r="C100" s="182"/>
      <c r="D100" s="183" t="s">
        <v>1351</v>
      </c>
      <c r="E100" s="184"/>
      <c r="F100" s="184"/>
      <c r="G100" s="184"/>
      <c r="H100" s="184"/>
      <c r="I100" s="184"/>
      <c r="J100" s="185" t="n">
        <f aca="false">J131</f>
        <v>1372.9</v>
      </c>
      <c r="K100" s="182"/>
      <c r="L100" s="186"/>
    </row>
    <row r="101" s="180" customFormat="true" ht="19.95" hidden="false" customHeight="true" outlineLevel="0" collapsed="false">
      <c r="B101" s="181"/>
      <c r="C101" s="182"/>
      <c r="D101" s="183" t="s">
        <v>1352</v>
      </c>
      <c r="E101" s="184"/>
      <c r="F101" s="184"/>
      <c r="G101" s="184"/>
      <c r="H101" s="184"/>
      <c r="I101" s="184"/>
      <c r="J101" s="185" t="n">
        <f aca="false">J155</f>
        <v>0</v>
      </c>
      <c r="K101" s="182"/>
      <c r="L101" s="186"/>
    </row>
    <row r="102" s="173" customFormat="true" ht="24.95" hidden="false" customHeight="true" outlineLevel="0" collapsed="false">
      <c r="B102" s="174"/>
      <c r="C102" s="175"/>
      <c r="D102" s="176" t="s">
        <v>834</v>
      </c>
      <c r="E102" s="177"/>
      <c r="F102" s="177"/>
      <c r="G102" s="177"/>
      <c r="H102" s="177"/>
      <c r="I102" s="177"/>
      <c r="J102" s="178" t="n">
        <f aca="false">J156</f>
        <v>0</v>
      </c>
      <c r="K102" s="175"/>
      <c r="L102" s="179"/>
    </row>
    <row r="103" s="173" customFormat="true" ht="24.95" hidden="false" customHeight="true" outlineLevel="0" collapsed="false">
      <c r="B103" s="174"/>
      <c r="C103" s="175"/>
      <c r="D103" s="176" t="s">
        <v>835</v>
      </c>
      <c r="E103" s="177"/>
      <c r="F103" s="177"/>
      <c r="G103" s="177"/>
      <c r="H103" s="177"/>
      <c r="I103" s="177"/>
      <c r="J103" s="178" t="n">
        <f aca="false">J157</f>
        <v>164.16</v>
      </c>
      <c r="K103" s="175"/>
      <c r="L103" s="179"/>
    </row>
    <row r="104" s="26" customFormat="true" ht="21.85" hidden="false" customHeight="true" outlineLevel="0" collapsed="false">
      <c r="A104" s="19"/>
      <c r="B104" s="20"/>
      <c r="C104" s="21"/>
      <c r="D104" s="21"/>
      <c r="E104" s="21"/>
      <c r="F104" s="21"/>
      <c r="G104" s="21"/>
      <c r="H104" s="21"/>
      <c r="I104" s="21"/>
      <c r="J104" s="21"/>
      <c r="K104" s="21"/>
      <c r="L104" s="50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</row>
    <row r="105" s="26" customFormat="true" ht="6.95" hidden="false" customHeight="true" outlineLevel="0" collapsed="false">
      <c r="A105" s="19"/>
      <c r="B105" s="53"/>
      <c r="C105" s="54"/>
      <c r="D105" s="54"/>
      <c r="E105" s="54"/>
      <c r="F105" s="54"/>
      <c r="G105" s="54"/>
      <c r="H105" s="54"/>
      <c r="I105" s="54"/>
      <c r="J105" s="54"/>
      <c r="K105" s="54"/>
      <c r="L105" s="50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</row>
    <row r="109" s="26" customFormat="true" ht="6.95" hidden="false" customHeight="true" outlineLevel="0" collapsed="false">
      <c r="A109" s="19"/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0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="26" customFormat="true" ht="24.95" hidden="false" customHeight="true" outlineLevel="0" collapsed="false">
      <c r="A110" s="19"/>
      <c r="B110" s="20"/>
      <c r="C110" s="9" t="s">
        <v>144</v>
      </c>
      <c r="D110" s="21"/>
      <c r="E110" s="21"/>
      <c r="F110" s="21"/>
      <c r="G110" s="21"/>
      <c r="H110" s="21"/>
      <c r="I110" s="21"/>
      <c r="J110" s="21"/>
      <c r="K110" s="21"/>
      <c r="L110" s="50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="26" customFormat="true" ht="6.95" hidden="false" customHeight="true" outlineLevel="0" collapsed="false">
      <c r="A111" s="19"/>
      <c r="B111" s="20"/>
      <c r="C111" s="21"/>
      <c r="D111" s="21"/>
      <c r="E111" s="21"/>
      <c r="F111" s="21"/>
      <c r="G111" s="21"/>
      <c r="H111" s="21"/>
      <c r="I111" s="21"/>
      <c r="J111" s="21"/>
      <c r="K111" s="21"/>
      <c r="L111" s="50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="26" customFormat="true" ht="12" hidden="false" customHeight="true" outlineLevel="0" collapsed="false">
      <c r="A112" s="19"/>
      <c r="B112" s="20"/>
      <c r="C112" s="15" t="s">
        <v>12</v>
      </c>
      <c r="D112" s="21"/>
      <c r="E112" s="21"/>
      <c r="F112" s="21"/>
      <c r="G112" s="21"/>
      <c r="H112" s="21"/>
      <c r="I112" s="21"/>
      <c r="J112" s="21"/>
      <c r="K112" s="21"/>
      <c r="L112" s="50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="26" customFormat="true" ht="16.5" hidden="false" customHeight="true" outlineLevel="0" collapsed="false">
      <c r="A113" s="19"/>
      <c r="B113" s="20"/>
      <c r="C113" s="21"/>
      <c r="D113" s="21"/>
      <c r="E113" s="165" t="str">
        <f aca="false">E7</f>
        <v>REKONŠTRUKCIA KULTÚRNEHO DOMU V OBCI NOVÝ RUSKOV</v>
      </c>
      <c r="F113" s="165"/>
      <c r="G113" s="165"/>
      <c r="H113" s="165"/>
      <c r="I113" s="21"/>
      <c r="J113" s="21"/>
      <c r="K113" s="21"/>
      <c r="L113" s="50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="26" customFormat="true" ht="12" hidden="false" customHeight="true" outlineLevel="0" collapsed="false">
      <c r="A114" s="19"/>
      <c r="B114" s="20"/>
      <c r="C114" s="15" t="s">
        <v>129</v>
      </c>
      <c r="D114" s="21"/>
      <c r="E114" s="21"/>
      <c r="F114" s="21"/>
      <c r="G114" s="21"/>
      <c r="H114" s="21"/>
      <c r="I114" s="21"/>
      <c r="J114" s="21"/>
      <c r="K114" s="21"/>
      <c r="L114" s="50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="26" customFormat="true" ht="16.5" hidden="false" customHeight="true" outlineLevel="0" collapsed="false">
      <c r="A115" s="19"/>
      <c r="B115" s="20"/>
      <c r="C115" s="21"/>
      <c r="D115" s="21"/>
      <c r="E115" s="65" t="str">
        <f aca="false">E9</f>
        <v>C 1.6.4 - Vnútorné rozvody inžinierských sietí - kanalizácie</v>
      </c>
      <c r="F115" s="65"/>
      <c r="G115" s="65"/>
      <c r="H115" s="65"/>
      <c r="I115" s="21"/>
      <c r="J115" s="21"/>
      <c r="K115" s="21"/>
      <c r="L115" s="50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="26" customFormat="true" ht="6.95" hidden="false" customHeight="true" outlineLevel="0" collapsed="false">
      <c r="A116" s="19"/>
      <c r="B116" s="20"/>
      <c r="C116" s="21"/>
      <c r="D116" s="21"/>
      <c r="E116" s="21"/>
      <c r="F116" s="21"/>
      <c r="G116" s="21"/>
      <c r="H116" s="21"/>
      <c r="I116" s="21"/>
      <c r="J116" s="21"/>
      <c r="K116" s="21"/>
      <c r="L116" s="50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="26" customFormat="true" ht="12" hidden="false" customHeight="true" outlineLevel="0" collapsed="false">
      <c r="A117" s="19"/>
      <c r="B117" s="20"/>
      <c r="C117" s="15" t="s">
        <v>16</v>
      </c>
      <c r="D117" s="21"/>
      <c r="E117" s="21"/>
      <c r="F117" s="16" t="str">
        <f aca="false">F12</f>
        <v>obec Veľký Ruskov</v>
      </c>
      <c r="G117" s="21"/>
      <c r="H117" s="21"/>
      <c r="I117" s="15" t="s">
        <v>18</v>
      </c>
      <c r="J117" s="166" t="str">
        <f aca="false">IF(J12="","",J12)</f>
        <v>12. 2022</v>
      </c>
      <c r="K117" s="21"/>
      <c r="L117" s="50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="26" customFormat="true" ht="6.95" hidden="false" customHeight="true" outlineLevel="0" collapsed="false">
      <c r="A118" s="19"/>
      <c r="B118" s="20"/>
      <c r="C118" s="21"/>
      <c r="D118" s="21"/>
      <c r="E118" s="21"/>
      <c r="F118" s="21"/>
      <c r="G118" s="21"/>
      <c r="H118" s="21"/>
      <c r="I118" s="21"/>
      <c r="J118" s="21"/>
      <c r="K118" s="21"/>
      <c r="L118" s="50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</row>
    <row r="119" s="26" customFormat="true" ht="25.65" hidden="false" customHeight="true" outlineLevel="0" collapsed="false">
      <c r="A119" s="19"/>
      <c r="B119" s="20"/>
      <c r="C119" s="15" t="s">
        <v>20</v>
      </c>
      <c r="D119" s="21"/>
      <c r="E119" s="21"/>
      <c r="F119" s="16" t="str">
        <f aca="false">E15</f>
        <v>obec Nový Ruskov</v>
      </c>
      <c r="G119" s="21"/>
      <c r="H119" s="21"/>
      <c r="I119" s="15" t="s">
        <v>26</v>
      </c>
      <c r="J119" s="167" t="str">
        <f aca="false">E21</f>
        <v>Ing. Pavol Fedorčák, PhD.</v>
      </c>
      <c r="K119" s="21"/>
      <c r="L119" s="50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="26" customFormat="true" ht="15.15" hidden="false" customHeight="true" outlineLevel="0" collapsed="false">
      <c r="A120" s="19"/>
      <c r="B120" s="20"/>
      <c r="C120" s="15" t="s">
        <v>24</v>
      </c>
      <c r="D120" s="21"/>
      <c r="E120" s="21"/>
      <c r="F120" s="16" t="str">
        <f aca="false">IF(E18="","",E18)</f>
        <v> </v>
      </c>
      <c r="G120" s="21"/>
      <c r="H120" s="21"/>
      <c r="I120" s="15" t="s">
        <v>28</v>
      </c>
      <c r="J120" s="167" t="str">
        <f aca="false">E24</f>
        <v>Ing. Peter Antol</v>
      </c>
      <c r="K120" s="21"/>
      <c r="L120" s="50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="26" customFormat="true" ht="10.3" hidden="false" customHeight="true" outlineLevel="0" collapsed="false">
      <c r="A121" s="19"/>
      <c r="B121" s="20"/>
      <c r="C121" s="21"/>
      <c r="D121" s="21"/>
      <c r="E121" s="21"/>
      <c r="F121" s="21"/>
      <c r="G121" s="21"/>
      <c r="H121" s="21"/>
      <c r="I121" s="21"/>
      <c r="J121" s="21"/>
      <c r="K121" s="21"/>
      <c r="L121" s="50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="194" customFormat="true" ht="29.3" hidden="false" customHeight="true" outlineLevel="0" collapsed="false">
      <c r="A122" s="187"/>
      <c r="B122" s="188"/>
      <c r="C122" s="189" t="s">
        <v>145</v>
      </c>
      <c r="D122" s="190" t="s">
        <v>55</v>
      </c>
      <c r="E122" s="190" t="s">
        <v>51</v>
      </c>
      <c r="F122" s="190" t="s">
        <v>52</v>
      </c>
      <c r="G122" s="190" t="s">
        <v>146</v>
      </c>
      <c r="H122" s="190" t="s">
        <v>147</v>
      </c>
      <c r="I122" s="190" t="s">
        <v>148</v>
      </c>
      <c r="J122" s="191" t="s">
        <v>133</v>
      </c>
      <c r="K122" s="192" t="s">
        <v>149</v>
      </c>
      <c r="L122" s="193"/>
      <c r="M122" s="83"/>
      <c r="N122" s="84" t="s">
        <v>34</v>
      </c>
      <c r="O122" s="84" t="s">
        <v>150</v>
      </c>
      <c r="P122" s="84" t="s">
        <v>151</v>
      </c>
      <c r="Q122" s="84" t="s">
        <v>152</v>
      </c>
      <c r="R122" s="84" t="s">
        <v>153</v>
      </c>
      <c r="S122" s="84" t="s">
        <v>154</v>
      </c>
      <c r="T122" s="85" t="s">
        <v>155</v>
      </c>
      <c r="U122" s="187"/>
      <c r="V122" s="187"/>
      <c r="W122" s="187"/>
      <c r="X122" s="187"/>
      <c r="Y122" s="187"/>
      <c r="Z122" s="187"/>
      <c r="AA122" s="187"/>
      <c r="AB122" s="187"/>
      <c r="AC122" s="187"/>
      <c r="AD122" s="187"/>
      <c r="AE122" s="187"/>
    </row>
    <row r="123" s="26" customFormat="true" ht="22.8" hidden="false" customHeight="true" outlineLevel="0" collapsed="false">
      <c r="A123" s="19"/>
      <c r="B123" s="20"/>
      <c r="C123" s="91" t="s">
        <v>134</v>
      </c>
      <c r="D123" s="21"/>
      <c r="E123" s="21"/>
      <c r="F123" s="21"/>
      <c r="G123" s="21"/>
      <c r="H123" s="21"/>
      <c r="I123" s="21"/>
      <c r="J123" s="195" t="n">
        <f aca="false">BK123</f>
        <v>1638.5</v>
      </c>
      <c r="K123" s="21"/>
      <c r="L123" s="25"/>
      <c r="M123" s="86"/>
      <c r="N123" s="196"/>
      <c r="O123" s="87"/>
      <c r="P123" s="197" t="n">
        <f aca="false">P124+P130+P156+P157</f>
        <v>36.48651</v>
      </c>
      <c r="Q123" s="87"/>
      <c r="R123" s="197" t="n">
        <f aca="false">R124+R130+R156+R157</f>
        <v>0.04173</v>
      </c>
      <c r="S123" s="87"/>
      <c r="T123" s="198" t="n">
        <f aca="false">T124+T130+T156+T157</f>
        <v>0.13</v>
      </c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T123" s="3" t="s">
        <v>69</v>
      </c>
      <c r="AU123" s="3" t="s">
        <v>135</v>
      </c>
      <c r="BK123" s="199" t="n">
        <f aca="false">BK124+BK130+BK156+BK157</f>
        <v>1638.5</v>
      </c>
    </row>
    <row r="124" s="200" customFormat="true" ht="25.9" hidden="false" customHeight="true" outlineLevel="0" collapsed="false">
      <c r="B124" s="201"/>
      <c r="C124" s="202"/>
      <c r="D124" s="203" t="s">
        <v>69</v>
      </c>
      <c r="E124" s="204" t="s">
        <v>156</v>
      </c>
      <c r="F124" s="204" t="s">
        <v>157</v>
      </c>
      <c r="G124" s="202"/>
      <c r="H124" s="202"/>
      <c r="I124" s="202"/>
      <c r="J124" s="205" t="n">
        <f aca="false">BK124</f>
        <v>101.44</v>
      </c>
      <c r="K124" s="202"/>
      <c r="L124" s="206"/>
      <c r="M124" s="207"/>
      <c r="N124" s="208"/>
      <c r="O124" s="208"/>
      <c r="P124" s="209" t="n">
        <f aca="false">P125</f>
        <v>5.38394</v>
      </c>
      <c r="Q124" s="208"/>
      <c r="R124" s="209" t="n">
        <f aca="false">R125</f>
        <v>0.02142</v>
      </c>
      <c r="S124" s="208"/>
      <c r="T124" s="210" t="n">
        <f aca="false">T125</f>
        <v>0.13</v>
      </c>
      <c r="AR124" s="211" t="s">
        <v>78</v>
      </c>
      <c r="AT124" s="212" t="s">
        <v>69</v>
      </c>
      <c r="AU124" s="212" t="s">
        <v>70</v>
      </c>
      <c r="AY124" s="211" t="s">
        <v>158</v>
      </c>
      <c r="BK124" s="213" t="n">
        <f aca="false">BK125</f>
        <v>101.44</v>
      </c>
    </row>
    <row r="125" s="200" customFormat="true" ht="22.8" hidden="false" customHeight="true" outlineLevel="0" collapsed="false">
      <c r="B125" s="201"/>
      <c r="C125" s="202"/>
      <c r="D125" s="203" t="s">
        <v>69</v>
      </c>
      <c r="E125" s="214" t="s">
        <v>187</v>
      </c>
      <c r="F125" s="214" t="s">
        <v>1353</v>
      </c>
      <c r="G125" s="202"/>
      <c r="H125" s="202"/>
      <c r="I125" s="202"/>
      <c r="J125" s="215" t="n">
        <f aca="false">BK125</f>
        <v>101.44</v>
      </c>
      <c r="K125" s="202"/>
      <c r="L125" s="206"/>
      <c r="M125" s="207"/>
      <c r="N125" s="208"/>
      <c r="O125" s="208"/>
      <c r="P125" s="209" t="n">
        <f aca="false">SUM(P126:P129)</f>
        <v>5.38394</v>
      </c>
      <c r="Q125" s="208"/>
      <c r="R125" s="209" t="n">
        <f aca="false">SUM(R126:R129)</f>
        <v>0.02142</v>
      </c>
      <c r="S125" s="208"/>
      <c r="T125" s="210" t="n">
        <f aca="false">SUM(T126:T129)</f>
        <v>0.13</v>
      </c>
      <c r="AR125" s="211" t="s">
        <v>78</v>
      </c>
      <c r="AT125" s="212" t="s">
        <v>69</v>
      </c>
      <c r="AU125" s="212" t="s">
        <v>78</v>
      </c>
      <c r="AY125" s="211" t="s">
        <v>158</v>
      </c>
      <c r="BK125" s="213" t="n">
        <f aca="false">SUM(BK126:BK129)</f>
        <v>101.44</v>
      </c>
    </row>
    <row r="126" s="26" customFormat="true" ht="24.15" hidden="false" customHeight="true" outlineLevel="0" collapsed="false">
      <c r="A126" s="19"/>
      <c r="B126" s="20"/>
      <c r="C126" s="216" t="s">
        <v>1354</v>
      </c>
      <c r="D126" s="216" t="s">
        <v>162</v>
      </c>
      <c r="E126" s="217" t="s">
        <v>1355</v>
      </c>
      <c r="F126" s="218" t="s">
        <v>1356</v>
      </c>
      <c r="G126" s="219" t="s">
        <v>165</v>
      </c>
      <c r="H126" s="220" t="n">
        <v>14</v>
      </c>
      <c r="I126" s="221" t="n">
        <v>3.51</v>
      </c>
      <c r="J126" s="221" t="n">
        <f aca="false">ROUND(I126*H126,2)</f>
        <v>49.14</v>
      </c>
      <c r="K126" s="222"/>
      <c r="L126" s="25"/>
      <c r="M126" s="223"/>
      <c r="N126" s="224" t="s">
        <v>36</v>
      </c>
      <c r="O126" s="225" t="n">
        <v>0.09921</v>
      </c>
      <c r="P126" s="225" t="n">
        <f aca="false">O126*H126</f>
        <v>1.38894</v>
      </c>
      <c r="Q126" s="225" t="n">
        <v>0.00153</v>
      </c>
      <c r="R126" s="225" t="n">
        <f aca="false">Q126*H126</f>
        <v>0.02142</v>
      </c>
      <c r="S126" s="225" t="n">
        <v>0</v>
      </c>
      <c r="T126" s="226" t="n">
        <f aca="false">S126*H126</f>
        <v>0</v>
      </c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R126" s="227" t="s">
        <v>166</v>
      </c>
      <c r="AT126" s="227" t="s">
        <v>162</v>
      </c>
      <c r="AU126" s="227" t="s">
        <v>161</v>
      </c>
      <c r="AY126" s="3" t="s">
        <v>158</v>
      </c>
      <c r="BE126" s="228" t="n">
        <f aca="false">IF(N126="základná",J126,0)</f>
        <v>0</v>
      </c>
      <c r="BF126" s="228" t="n">
        <f aca="false">IF(N126="znížená",J126,0)</f>
        <v>49.14</v>
      </c>
      <c r="BG126" s="228" t="n">
        <f aca="false">IF(N126="zákl. prenesená",J126,0)</f>
        <v>0</v>
      </c>
      <c r="BH126" s="228" t="n">
        <f aca="false">IF(N126="zníž. prenesená",J126,0)</f>
        <v>0</v>
      </c>
      <c r="BI126" s="228" t="n">
        <f aca="false">IF(N126="nulová",J126,0)</f>
        <v>0</v>
      </c>
      <c r="BJ126" s="3" t="s">
        <v>161</v>
      </c>
      <c r="BK126" s="228" t="n">
        <f aca="false">ROUND(I126*H126,2)</f>
        <v>49.14</v>
      </c>
      <c r="BL126" s="3" t="s">
        <v>166</v>
      </c>
      <c r="BM126" s="227" t="s">
        <v>1357</v>
      </c>
    </row>
    <row r="127" s="26" customFormat="true" ht="33" hidden="false" customHeight="true" outlineLevel="0" collapsed="false">
      <c r="A127" s="19"/>
      <c r="B127" s="20"/>
      <c r="C127" s="216" t="s">
        <v>1358</v>
      </c>
      <c r="D127" s="216" t="s">
        <v>162</v>
      </c>
      <c r="E127" s="217" t="s">
        <v>1359</v>
      </c>
      <c r="F127" s="218" t="s">
        <v>1360</v>
      </c>
      <c r="G127" s="219" t="s">
        <v>327</v>
      </c>
      <c r="H127" s="220" t="n">
        <v>10</v>
      </c>
      <c r="I127" s="221" t="n">
        <v>0.11</v>
      </c>
      <c r="J127" s="221" t="n">
        <f aca="false">ROUND(I127*H127,2)</f>
        <v>1.1</v>
      </c>
      <c r="K127" s="222"/>
      <c r="L127" s="25"/>
      <c r="M127" s="223"/>
      <c r="N127" s="224" t="s">
        <v>36</v>
      </c>
      <c r="O127" s="225" t="n">
        <v>0.006</v>
      </c>
      <c r="P127" s="225" t="n">
        <f aca="false">O127*H127</f>
        <v>0.06</v>
      </c>
      <c r="Q127" s="225" t="n">
        <v>0</v>
      </c>
      <c r="R127" s="225" t="n">
        <f aca="false">Q127*H127</f>
        <v>0</v>
      </c>
      <c r="S127" s="225" t="n">
        <v>0</v>
      </c>
      <c r="T127" s="226" t="n">
        <f aca="false">S127*H127</f>
        <v>0</v>
      </c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R127" s="227" t="s">
        <v>166</v>
      </c>
      <c r="AT127" s="227" t="s">
        <v>162</v>
      </c>
      <c r="AU127" s="227" t="s">
        <v>161</v>
      </c>
      <c r="AY127" s="3" t="s">
        <v>158</v>
      </c>
      <c r="BE127" s="228" t="n">
        <f aca="false">IF(N127="základná",J127,0)</f>
        <v>0</v>
      </c>
      <c r="BF127" s="228" t="n">
        <f aca="false">IF(N127="znížená",J127,0)</f>
        <v>1.1</v>
      </c>
      <c r="BG127" s="228" t="n">
        <f aca="false">IF(N127="zákl. prenesená",J127,0)</f>
        <v>0</v>
      </c>
      <c r="BH127" s="228" t="n">
        <f aca="false">IF(N127="zníž. prenesená",J127,0)</f>
        <v>0</v>
      </c>
      <c r="BI127" s="228" t="n">
        <f aca="false">IF(N127="nulová",J127,0)</f>
        <v>0</v>
      </c>
      <c r="BJ127" s="3" t="s">
        <v>161</v>
      </c>
      <c r="BK127" s="228" t="n">
        <f aca="false">ROUND(I127*H127,2)</f>
        <v>1.1</v>
      </c>
      <c r="BL127" s="3" t="s">
        <v>166</v>
      </c>
      <c r="BM127" s="227" t="s">
        <v>1361</v>
      </c>
    </row>
    <row r="128" s="26" customFormat="true" ht="33" hidden="false" customHeight="true" outlineLevel="0" collapsed="false">
      <c r="A128" s="19"/>
      <c r="B128" s="20"/>
      <c r="C128" s="216" t="s">
        <v>1362</v>
      </c>
      <c r="D128" s="216" t="s">
        <v>162</v>
      </c>
      <c r="E128" s="217" t="s">
        <v>1363</v>
      </c>
      <c r="F128" s="218" t="s">
        <v>1364</v>
      </c>
      <c r="G128" s="219" t="s">
        <v>212</v>
      </c>
      <c r="H128" s="220" t="n">
        <v>5</v>
      </c>
      <c r="I128" s="221" t="n">
        <v>3.59</v>
      </c>
      <c r="J128" s="221" t="n">
        <f aca="false">ROUND(I128*H128,2)</f>
        <v>17.95</v>
      </c>
      <c r="K128" s="222"/>
      <c r="L128" s="25"/>
      <c r="M128" s="223"/>
      <c r="N128" s="224" t="s">
        <v>36</v>
      </c>
      <c r="O128" s="225" t="n">
        <v>0.276</v>
      </c>
      <c r="P128" s="225" t="n">
        <f aca="false">O128*H128</f>
        <v>1.38</v>
      </c>
      <c r="Q128" s="225" t="n">
        <v>0</v>
      </c>
      <c r="R128" s="225" t="n">
        <f aca="false">Q128*H128</f>
        <v>0</v>
      </c>
      <c r="S128" s="225" t="n">
        <v>0.007</v>
      </c>
      <c r="T128" s="226" t="n">
        <f aca="false">S128*H128</f>
        <v>0.035</v>
      </c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R128" s="227" t="s">
        <v>166</v>
      </c>
      <c r="AT128" s="227" t="s">
        <v>162</v>
      </c>
      <c r="AU128" s="227" t="s">
        <v>161</v>
      </c>
      <c r="AY128" s="3" t="s">
        <v>158</v>
      </c>
      <c r="BE128" s="228" t="n">
        <f aca="false">IF(N128="základná",J128,0)</f>
        <v>0</v>
      </c>
      <c r="BF128" s="228" t="n">
        <f aca="false">IF(N128="znížená",J128,0)</f>
        <v>17.95</v>
      </c>
      <c r="BG128" s="228" t="n">
        <f aca="false">IF(N128="zákl. prenesená",J128,0)</f>
        <v>0</v>
      </c>
      <c r="BH128" s="228" t="n">
        <f aca="false">IF(N128="zníž. prenesená",J128,0)</f>
        <v>0</v>
      </c>
      <c r="BI128" s="228" t="n">
        <f aca="false">IF(N128="nulová",J128,0)</f>
        <v>0</v>
      </c>
      <c r="BJ128" s="3" t="s">
        <v>161</v>
      </c>
      <c r="BK128" s="228" t="n">
        <f aca="false">ROUND(I128*H128,2)</f>
        <v>17.95</v>
      </c>
      <c r="BL128" s="3" t="s">
        <v>166</v>
      </c>
      <c r="BM128" s="227" t="s">
        <v>1365</v>
      </c>
    </row>
    <row r="129" s="26" customFormat="true" ht="33" hidden="false" customHeight="true" outlineLevel="0" collapsed="false">
      <c r="A129" s="19"/>
      <c r="B129" s="20"/>
      <c r="C129" s="216" t="s">
        <v>1366</v>
      </c>
      <c r="D129" s="216" t="s">
        <v>162</v>
      </c>
      <c r="E129" s="217" t="s">
        <v>1367</v>
      </c>
      <c r="F129" s="218" t="s">
        <v>1368</v>
      </c>
      <c r="G129" s="219" t="s">
        <v>212</v>
      </c>
      <c r="H129" s="220" t="n">
        <v>5</v>
      </c>
      <c r="I129" s="221" t="n">
        <v>6.65</v>
      </c>
      <c r="J129" s="221" t="n">
        <f aca="false">ROUND(I129*H129,2)</f>
        <v>33.25</v>
      </c>
      <c r="K129" s="222"/>
      <c r="L129" s="25"/>
      <c r="M129" s="223"/>
      <c r="N129" s="224" t="s">
        <v>36</v>
      </c>
      <c r="O129" s="225" t="n">
        <v>0.511</v>
      </c>
      <c r="P129" s="225" t="n">
        <f aca="false">O129*H129</f>
        <v>2.555</v>
      </c>
      <c r="Q129" s="225" t="n">
        <v>0</v>
      </c>
      <c r="R129" s="225" t="n">
        <f aca="false">Q129*H129</f>
        <v>0</v>
      </c>
      <c r="S129" s="225" t="n">
        <v>0.019</v>
      </c>
      <c r="T129" s="226" t="n">
        <f aca="false">S129*H129</f>
        <v>0.095</v>
      </c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R129" s="227" t="s">
        <v>166</v>
      </c>
      <c r="AT129" s="227" t="s">
        <v>162</v>
      </c>
      <c r="AU129" s="227" t="s">
        <v>161</v>
      </c>
      <c r="AY129" s="3" t="s">
        <v>158</v>
      </c>
      <c r="BE129" s="228" t="n">
        <f aca="false">IF(N129="základná",J129,0)</f>
        <v>0</v>
      </c>
      <c r="BF129" s="228" t="n">
        <f aca="false">IF(N129="znížená",J129,0)</f>
        <v>33.25</v>
      </c>
      <c r="BG129" s="228" t="n">
        <f aca="false">IF(N129="zákl. prenesená",J129,0)</f>
        <v>0</v>
      </c>
      <c r="BH129" s="228" t="n">
        <f aca="false">IF(N129="zníž. prenesená",J129,0)</f>
        <v>0</v>
      </c>
      <c r="BI129" s="228" t="n">
        <f aca="false">IF(N129="nulová",J129,0)</f>
        <v>0</v>
      </c>
      <c r="BJ129" s="3" t="s">
        <v>161</v>
      </c>
      <c r="BK129" s="228" t="n">
        <f aca="false">ROUND(I129*H129,2)</f>
        <v>33.25</v>
      </c>
      <c r="BL129" s="3" t="s">
        <v>166</v>
      </c>
      <c r="BM129" s="227" t="s">
        <v>1369</v>
      </c>
    </row>
    <row r="130" s="200" customFormat="true" ht="25.9" hidden="false" customHeight="true" outlineLevel="0" collapsed="false">
      <c r="B130" s="201"/>
      <c r="C130" s="202"/>
      <c r="D130" s="203" t="s">
        <v>69</v>
      </c>
      <c r="E130" s="204" t="s">
        <v>254</v>
      </c>
      <c r="F130" s="204" t="s">
        <v>255</v>
      </c>
      <c r="G130" s="202"/>
      <c r="H130" s="202"/>
      <c r="I130" s="202"/>
      <c r="J130" s="205" t="n">
        <f aca="false">BK130</f>
        <v>1372.9</v>
      </c>
      <c r="K130" s="202"/>
      <c r="L130" s="206"/>
      <c r="M130" s="207"/>
      <c r="N130" s="208"/>
      <c r="O130" s="208"/>
      <c r="P130" s="209" t="n">
        <f aca="false">P131+P155</f>
        <v>18.38257</v>
      </c>
      <c r="Q130" s="208"/>
      <c r="R130" s="209" t="n">
        <f aca="false">R131+R155</f>
        <v>0.02031</v>
      </c>
      <c r="S130" s="208"/>
      <c r="T130" s="210" t="n">
        <f aca="false">T131+T155</f>
        <v>0</v>
      </c>
      <c r="AR130" s="211" t="s">
        <v>161</v>
      </c>
      <c r="AT130" s="212" t="s">
        <v>69</v>
      </c>
      <c r="AU130" s="212" t="s">
        <v>70</v>
      </c>
      <c r="AY130" s="211" t="s">
        <v>158</v>
      </c>
      <c r="BK130" s="213" t="n">
        <f aca="false">BK131+BK155</f>
        <v>1372.9</v>
      </c>
    </row>
    <row r="131" s="200" customFormat="true" ht="22.8" hidden="false" customHeight="true" outlineLevel="0" collapsed="false">
      <c r="B131" s="201"/>
      <c r="C131" s="202"/>
      <c r="D131" s="203" t="s">
        <v>69</v>
      </c>
      <c r="E131" s="214" t="s">
        <v>1370</v>
      </c>
      <c r="F131" s="214" t="s">
        <v>1371</v>
      </c>
      <c r="G131" s="202"/>
      <c r="H131" s="202"/>
      <c r="I131" s="202"/>
      <c r="J131" s="215" t="n">
        <f aca="false">BK131</f>
        <v>1372.9</v>
      </c>
      <c r="K131" s="202"/>
      <c r="L131" s="206"/>
      <c r="M131" s="207"/>
      <c r="N131" s="208"/>
      <c r="O131" s="208"/>
      <c r="P131" s="209" t="n">
        <f aca="false">SUM(P132:P154)</f>
        <v>18.38257</v>
      </c>
      <c r="Q131" s="208"/>
      <c r="R131" s="209" t="n">
        <f aca="false">SUM(R132:R154)</f>
        <v>0.02031</v>
      </c>
      <c r="S131" s="208"/>
      <c r="T131" s="210" t="n">
        <f aca="false">SUM(T132:T154)</f>
        <v>0</v>
      </c>
      <c r="AR131" s="211" t="s">
        <v>161</v>
      </c>
      <c r="AT131" s="212" t="s">
        <v>69</v>
      </c>
      <c r="AU131" s="212" t="s">
        <v>78</v>
      </c>
      <c r="AY131" s="211" t="s">
        <v>158</v>
      </c>
      <c r="BK131" s="213" t="n">
        <f aca="false">SUM(BK132:BK154)</f>
        <v>1372.9</v>
      </c>
    </row>
    <row r="132" s="26" customFormat="true" ht="24.15" hidden="false" customHeight="true" outlineLevel="0" collapsed="false">
      <c r="A132" s="19"/>
      <c r="B132" s="20"/>
      <c r="C132" s="216" t="s">
        <v>1372</v>
      </c>
      <c r="D132" s="216" t="s">
        <v>162</v>
      </c>
      <c r="E132" s="217" t="s">
        <v>1373</v>
      </c>
      <c r="F132" s="218" t="s">
        <v>1374</v>
      </c>
      <c r="G132" s="219" t="s">
        <v>212</v>
      </c>
      <c r="H132" s="220" t="n">
        <v>41</v>
      </c>
      <c r="I132" s="221" t="n">
        <v>3.57</v>
      </c>
      <c r="J132" s="221" t="n">
        <f aca="false">ROUND(I132*H132,2)</f>
        <v>146.37</v>
      </c>
      <c r="K132" s="222"/>
      <c r="L132" s="25"/>
      <c r="M132" s="223"/>
      <c r="N132" s="224" t="s">
        <v>36</v>
      </c>
      <c r="O132" s="225" t="n">
        <v>0.15021</v>
      </c>
      <c r="P132" s="225" t="n">
        <f aca="false">O132*H132</f>
        <v>6.15861</v>
      </c>
      <c r="Q132" s="225" t="n">
        <v>0</v>
      </c>
      <c r="R132" s="225" t="n">
        <f aca="false">Q132*H132</f>
        <v>0</v>
      </c>
      <c r="S132" s="225" t="n">
        <v>0</v>
      </c>
      <c r="T132" s="226" t="n">
        <f aca="false">S132*H132</f>
        <v>0</v>
      </c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R132" s="227" t="s">
        <v>261</v>
      </c>
      <c r="AT132" s="227" t="s">
        <v>162</v>
      </c>
      <c r="AU132" s="227" t="s">
        <v>161</v>
      </c>
      <c r="AY132" s="3" t="s">
        <v>158</v>
      </c>
      <c r="BE132" s="228" t="n">
        <f aca="false">IF(N132="základná",J132,0)</f>
        <v>0</v>
      </c>
      <c r="BF132" s="228" t="n">
        <f aca="false">IF(N132="znížená",J132,0)</f>
        <v>146.37</v>
      </c>
      <c r="BG132" s="228" t="n">
        <f aca="false">IF(N132="zákl. prenesená",J132,0)</f>
        <v>0</v>
      </c>
      <c r="BH132" s="228" t="n">
        <f aca="false">IF(N132="zníž. prenesená",J132,0)</f>
        <v>0</v>
      </c>
      <c r="BI132" s="228" t="n">
        <f aca="false">IF(N132="nulová",J132,0)</f>
        <v>0</v>
      </c>
      <c r="BJ132" s="3" t="s">
        <v>161</v>
      </c>
      <c r="BK132" s="228" t="n">
        <f aca="false">ROUND(I132*H132,2)</f>
        <v>146.37</v>
      </c>
      <c r="BL132" s="3" t="s">
        <v>261</v>
      </c>
      <c r="BM132" s="227" t="s">
        <v>1375</v>
      </c>
    </row>
    <row r="133" s="26" customFormat="true" ht="16.5" hidden="false" customHeight="true" outlineLevel="0" collapsed="false">
      <c r="A133" s="19"/>
      <c r="B133" s="20"/>
      <c r="C133" s="229" t="s">
        <v>1376</v>
      </c>
      <c r="D133" s="229" t="s">
        <v>220</v>
      </c>
      <c r="E133" s="230" t="s">
        <v>1377</v>
      </c>
      <c r="F133" s="231" t="s">
        <v>1378</v>
      </c>
      <c r="G133" s="232" t="s">
        <v>212</v>
      </c>
      <c r="H133" s="233" t="n">
        <v>41</v>
      </c>
      <c r="I133" s="234" t="n">
        <v>3.6</v>
      </c>
      <c r="J133" s="234" t="n">
        <f aca="false">ROUND(I133*H133,2)</f>
        <v>147.6</v>
      </c>
      <c r="K133" s="235"/>
      <c r="L133" s="236"/>
      <c r="M133" s="237"/>
      <c r="N133" s="238" t="s">
        <v>36</v>
      </c>
      <c r="O133" s="225" t="n">
        <v>0</v>
      </c>
      <c r="P133" s="225" t="n">
        <f aca="false">O133*H133</f>
        <v>0</v>
      </c>
      <c r="Q133" s="225" t="n">
        <v>0.00035</v>
      </c>
      <c r="R133" s="225" t="n">
        <f aca="false">Q133*H133</f>
        <v>0.01435</v>
      </c>
      <c r="S133" s="225" t="n">
        <v>0</v>
      </c>
      <c r="T133" s="226" t="n">
        <f aca="false">S133*H133</f>
        <v>0</v>
      </c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R133" s="227" t="s">
        <v>224</v>
      </c>
      <c r="AT133" s="227" t="s">
        <v>220</v>
      </c>
      <c r="AU133" s="227" t="s">
        <v>161</v>
      </c>
      <c r="AY133" s="3" t="s">
        <v>158</v>
      </c>
      <c r="BE133" s="228" t="n">
        <f aca="false">IF(N133="základná",J133,0)</f>
        <v>0</v>
      </c>
      <c r="BF133" s="228" t="n">
        <f aca="false">IF(N133="znížená",J133,0)</f>
        <v>147.6</v>
      </c>
      <c r="BG133" s="228" t="n">
        <f aca="false">IF(N133="zákl. prenesená",J133,0)</f>
        <v>0</v>
      </c>
      <c r="BH133" s="228" t="n">
        <f aca="false">IF(N133="zníž. prenesená",J133,0)</f>
        <v>0</v>
      </c>
      <c r="BI133" s="228" t="n">
        <f aca="false">IF(N133="nulová",J133,0)</f>
        <v>0</v>
      </c>
      <c r="BJ133" s="3" t="s">
        <v>161</v>
      </c>
      <c r="BK133" s="228" t="n">
        <f aca="false">ROUND(I133*H133,2)</f>
        <v>147.6</v>
      </c>
      <c r="BL133" s="3" t="s">
        <v>261</v>
      </c>
      <c r="BM133" s="227" t="s">
        <v>1379</v>
      </c>
    </row>
    <row r="134" s="26" customFormat="true" ht="24.15" hidden="false" customHeight="true" outlineLevel="0" collapsed="false">
      <c r="A134" s="19"/>
      <c r="B134" s="20"/>
      <c r="C134" s="216" t="s">
        <v>1380</v>
      </c>
      <c r="D134" s="216" t="s">
        <v>162</v>
      </c>
      <c r="E134" s="217" t="s">
        <v>1381</v>
      </c>
      <c r="F134" s="218" t="s">
        <v>1382</v>
      </c>
      <c r="G134" s="219" t="s">
        <v>212</v>
      </c>
      <c r="H134" s="220" t="n">
        <v>5</v>
      </c>
      <c r="I134" s="221" t="n">
        <v>3.93</v>
      </c>
      <c r="J134" s="221" t="n">
        <f aca="false">ROUND(I134*H134,2)</f>
        <v>19.65</v>
      </c>
      <c r="K134" s="222"/>
      <c r="L134" s="25"/>
      <c r="M134" s="223"/>
      <c r="N134" s="224" t="s">
        <v>36</v>
      </c>
      <c r="O134" s="225" t="n">
        <v>0.16527</v>
      </c>
      <c r="P134" s="225" t="n">
        <f aca="false">O134*H134</f>
        <v>0.82635</v>
      </c>
      <c r="Q134" s="225" t="n">
        <v>0</v>
      </c>
      <c r="R134" s="225" t="n">
        <f aca="false">Q134*H134</f>
        <v>0</v>
      </c>
      <c r="S134" s="225" t="n">
        <v>0</v>
      </c>
      <c r="T134" s="226" t="n">
        <f aca="false">S134*H134</f>
        <v>0</v>
      </c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R134" s="227" t="s">
        <v>261</v>
      </c>
      <c r="AT134" s="227" t="s">
        <v>162</v>
      </c>
      <c r="AU134" s="227" t="s">
        <v>161</v>
      </c>
      <c r="AY134" s="3" t="s">
        <v>158</v>
      </c>
      <c r="BE134" s="228" t="n">
        <f aca="false">IF(N134="základná",J134,0)</f>
        <v>0</v>
      </c>
      <c r="BF134" s="228" t="n">
        <f aca="false">IF(N134="znížená",J134,0)</f>
        <v>19.65</v>
      </c>
      <c r="BG134" s="228" t="n">
        <f aca="false">IF(N134="zákl. prenesená",J134,0)</f>
        <v>0</v>
      </c>
      <c r="BH134" s="228" t="n">
        <f aca="false">IF(N134="zníž. prenesená",J134,0)</f>
        <v>0</v>
      </c>
      <c r="BI134" s="228" t="n">
        <f aca="false">IF(N134="nulová",J134,0)</f>
        <v>0</v>
      </c>
      <c r="BJ134" s="3" t="s">
        <v>161</v>
      </c>
      <c r="BK134" s="228" t="n">
        <f aca="false">ROUND(I134*H134,2)</f>
        <v>19.65</v>
      </c>
      <c r="BL134" s="3" t="s">
        <v>261</v>
      </c>
      <c r="BM134" s="227" t="s">
        <v>1383</v>
      </c>
    </row>
    <row r="135" s="26" customFormat="true" ht="24.15" hidden="false" customHeight="true" outlineLevel="0" collapsed="false">
      <c r="A135" s="19"/>
      <c r="B135" s="20"/>
      <c r="C135" s="216" t="s">
        <v>1384</v>
      </c>
      <c r="D135" s="216" t="s">
        <v>162</v>
      </c>
      <c r="E135" s="217" t="s">
        <v>1385</v>
      </c>
      <c r="F135" s="218" t="s">
        <v>1386</v>
      </c>
      <c r="G135" s="219" t="s">
        <v>212</v>
      </c>
      <c r="H135" s="220" t="n">
        <v>5</v>
      </c>
      <c r="I135" s="221" t="n">
        <v>15.5</v>
      </c>
      <c r="J135" s="221" t="n">
        <f aca="false">ROUND(I135*H135,2)</f>
        <v>77.5</v>
      </c>
      <c r="K135" s="222"/>
      <c r="L135" s="25"/>
      <c r="M135" s="223"/>
      <c r="N135" s="224" t="s">
        <v>36</v>
      </c>
      <c r="O135" s="225" t="n">
        <v>0.43931</v>
      </c>
      <c r="P135" s="225" t="n">
        <f aca="false">O135*H135</f>
        <v>2.19655</v>
      </c>
      <c r="Q135" s="225" t="n">
        <v>0.00043</v>
      </c>
      <c r="R135" s="225" t="n">
        <f aca="false">Q135*H135</f>
        <v>0.00215</v>
      </c>
      <c r="S135" s="225" t="n">
        <v>0</v>
      </c>
      <c r="T135" s="226" t="n">
        <f aca="false">S135*H135</f>
        <v>0</v>
      </c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R135" s="227" t="s">
        <v>261</v>
      </c>
      <c r="AT135" s="227" t="s">
        <v>162</v>
      </c>
      <c r="AU135" s="227" t="s">
        <v>161</v>
      </c>
      <c r="AY135" s="3" t="s">
        <v>158</v>
      </c>
      <c r="BE135" s="228" t="n">
        <f aca="false">IF(N135="základná",J135,0)</f>
        <v>0</v>
      </c>
      <c r="BF135" s="228" t="n">
        <f aca="false">IF(N135="znížená",J135,0)</f>
        <v>77.5</v>
      </c>
      <c r="BG135" s="228" t="n">
        <f aca="false">IF(N135="zákl. prenesená",J135,0)</f>
        <v>0</v>
      </c>
      <c r="BH135" s="228" t="n">
        <f aca="false">IF(N135="zníž. prenesená",J135,0)</f>
        <v>0</v>
      </c>
      <c r="BI135" s="228" t="n">
        <f aca="false">IF(N135="nulová",J135,0)</f>
        <v>0</v>
      </c>
      <c r="BJ135" s="3" t="s">
        <v>161</v>
      </c>
      <c r="BK135" s="228" t="n">
        <f aca="false">ROUND(I135*H135,2)</f>
        <v>77.5</v>
      </c>
      <c r="BL135" s="3" t="s">
        <v>261</v>
      </c>
      <c r="BM135" s="227" t="s">
        <v>1387</v>
      </c>
    </row>
    <row r="136" s="26" customFormat="true" ht="16.5" hidden="false" customHeight="true" outlineLevel="0" collapsed="false">
      <c r="A136" s="19"/>
      <c r="B136" s="20"/>
      <c r="C136" s="216" t="s">
        <v>1019</v>
      </c>
      <c r="D136" s="216" t="s">
        <v>162</v>
      </c>
      <c r="E136" s="217" t="s">
        <v>1388</v>
      </c>
      <c r="F136" s="218" t="s">
        <v>1389</v>
      </c>
      <c r="G136" s="219" t="s">
        <v>217</v>
      </c>
      <c r="H136" s="220" t="n">
        <v>4</v>
      </c>
      <c r="I136" s="221" t="n">
        <v>4.3</v>
      </c>
      <c r="J136" s="221" t="n">
        <f aca="false">ROUND(I136*H136,2)</f>
        <v>17.2</v>
      </c>
      <c r="K136" s="222"/>
      <c r="L136" s="25"/>
      <c r="M136" s="223"/>
      <c r="N136" s="224" t="s">
        <v>36</v>
      </c>
      <c r="O136" s="225" t="n">
        <v>0.18743</v>
      </c>
      <c r="P136" s="225" t="n">
        <f aca="false">O136*H136</f>
        <v>0.74972</v>
      </c>
      <c r="Q136" s="225" t="n">
        <v>8E-005</v>
      </c>
      <c r="R136" s="225" t="n">
        <f aca="false">Q136*H136</f>
        <v>0.00032</v>
      </c>
      <c r="S136" s="225" t="n">
        <v>0</v>
      </c>
      <c r="T136" s="226" t="n">
        <f aca="false">S136*H136</f>
        <v>0</v>
      </c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R136" s="227" t="s">
        <v>261</v>
      </c>
      <c r="AT136" s="227" t="s">
        <v>162</v>
      </c>
      <c r="AU136" s="227" t="s">
        <v>161</v>
      </c>
      <c r="AY136" s="3" t="s">
        <v>158</v>
      </c>
      <c r="BE136" s="228" t="n">
        <f aca="false">IF(N136="základná",J136,0)</f>
        <v>0</v>
      </c>
      <c r="BF136" s="228" t="n">
        <f aca="false">IF(N136="znížená",J136,0)</f>
        <v>17.2</v>
      </c>
      <c r="BG136" s="228" t="n">
        <f aca="false">IF(N136="zákl. prenesená",J136,0)</f>
        <v>0</v>
      </c>
      <c r="BH136" s="228" t="n">
        <f aca="false">IF(N136="zníž. prenesená",J136,0)</f>
        <v>0</v>
      </c>
      <c r="BI136" s="228" t="n">
        <f aca="false">IF(N136="nulová",J136,0)</f>
        <v>0</v>
      </c>
      <c r="BJ136" s="3" t="s">
        <v>161</v>
      </c>
      <c r="BK136" s="228" t="n">
        <f aca="false">ROUND(I136*H136,2)</f>
        <v>17.2</v>
      </c>
      <c r="BL136" s="3" t="s">
        <v>261</v>
      </c>
      <c r="BM136" s="227" t="s">
        <v>1390</v>
      </c>
    </row>
    <row r="137" s="26" customFormat="true" ht="24.15" hidden="false" customHeight="true" outlineLevel="0" collapsed="false">
      <c r="A137" s="19"/>
      <c r="B137" s="20"/>
      <c r="C137" s="229" t="s">
        <v>1015</v>
      </c>
      <c r="D137" s="229" t="s">
        <v>220</v>
      </c>
      <c r="E137" s="230" t="s">
        <v>1391</v>
      </c>
      <c r="F137" s="231" t="s">
        <v>1392</v>
      </c>
      <c r="G137" s="232" t="s">
        <v>217</v>
      </c>
      <c r="H137" s="233" t="n">
        <v>4</v>
      </c>
      <c r="I137" s="234" t="n">
        <v>1.1</v>
      </c>
      <c r="J137" s="234" t="n">
        <f aca="false">ROUND(I137*H137,2)</f>
        <v>4.4</v>
      </c>
      <c r="K137" s="235"/>
      <c r="L137" s="236"/>
      <c r="M137" s="237"/>
      <c r="N137" s="238" t="s">
        <v>36</v>
      </c>
      <c r="O137" s="225" t="n">
        <v>0</v>
      </c>
      <c r="P137" s="225" t="n">
        <f aca="false">O137*H137</f>
        <v>0</v>
      </c>
      <c r="Q137" s="225" t="n">
        <v>4E-005</v>
      </c>
      <c r="R137" s="225" t="n">
        <f aca="false">Q137*H137</f>
        <v>0.00016</v>
      </c>
      <c r="S137" s="225" t="n">
        <v>0</v>
      </c>
      <c r="T137" s="226" t="n">
        <f aca="false">S137*H137</f>
        <v>0</v>
      </c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R137" s="227" t="s">
        <v>224</v>
      </c>
      <c r="AT137" s="227" t="s">
        <v>220</v>
      </c>
      <c r="AU137" s="227" t="s">
        <v>161</v>
      </c>
      <c r="AY137" s="3" t="s">
        <v>158</v>
      </c>
      <c r="BE137" s="228" t="n">
        <f aca="false">IF(N137="základná",J137,0)</f>
        <v>0</v>
      </c>
      <c r="BF137" s="228" t="n">
        <f aca="false">IF(N137="znížená",J137,0)</f>
        <v>4.4</v>
      </c>
      <c r="BG137" s="228" t="n">
        <f aca="false">IF(N137="zákl. prenesená",J137,0)</f>
        <v>0</v>
      </c>
      <c r="BH137" s="228" t="n">
        <f aca="false">IF(N137="zníž. prenesená",J137,0)</f>
        <v>0</v>
      </c>
      <c r="BI137" s="228" t="n">
        <f aca="false">IF(N137="nulová",J137,0)</f>
        <v>0</v>
      </c>
      <c r="BJ137" s="3" t="s">
        <v>161</v>
      </c>
      <c r="BK137" s="228" t="n">
        <f aca="false">ROUND(I137*H137,2)</f>
        <v>4.4</v>
      </c>
      <c r="BL137" s="3" t="s">
        <v>261</v>
      </c>
      <c r="BM137" s="227" t="s">
        <v>1393</v>
      </c>
    </row>
    <row r="138" s="26" customFormat="true" ht="16.5" hidden="false" customHeight="true" outlineLevel="0" collapsed="false">
      <c r="A138" s="19"/>
      <c r="B138" s="20"/>
      <c r="C138" s="216" t="s">
        <v>1047</v>
      </c>
      <c r="D138" s="216" t="s">
        <v>162</v>
      </c>
      <c r="E138" s="217" t="s">
        <v>1394</v>
      </c>
      <c r="F138" s="218" t="s">
        <v>1395</v>
      </c>
      <c r="G138" s="219" t="s">
        <v>217</v>
      </c>
      <c r="H138" s="220" t="n">
        <v>2</v>
      </c>
      <c r="I138" s="221" t="n">
        <v>4.99</v>
      </c>
      <c r="J138" s="221" t="n">
        <f aca="false">ROUND(I138*H138,2)</f>
        <v>9.98</v>
      </c>
      <c r="K138" s="222"/>
      <c r="L138" s="25"/>
      <c r="M138" s="223"/>
      <c r="N138" s="224" t="s">
        <v>36</v>
      </c>
      <c r="O138" s="225" t="n">
        <v>0.21559</v>
      </c>
      <c r="P138" s="225" t="n">
        <f aca="false">O138*H138</f>
        <v>0.43118</v>
      </c>
      <c r="Q138" s="225" t="n">
        <v>0.0001</v>
      </c>
      <c r="R138" s="225" t="n">
        <f aca="false">Q138*H138</f>
        <v>0.0002</v>
      </c>
      <c r="S138" s="225" t="n">
        <v>0</v>
      </c>
      <c r="T138" s="226" t="n">
        <f aca="false">S138*H138</f>
        <v>0</v>
      </c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R138" s="227" t="s">
        <v>261</v>
      </c>
      <c r="AT138" s="227" t="s">
        <v>162</v>
      </c>
      <c r="AU138" s="227" t="s">
        <v>161</v>
      </c>
      <c r="AY138" s="3" t="s">
        <v>158</v>
      </c>
      <c r="BE138" s="228" t="n">
        <f aca="false">IF(N138="základná",J138,0)</f>
        <v>0</v>
      </c>
      <c r="BF138" s="228" t="n">
        <f aca="false">IF(N138="znížená",J138,0)</f>
        <v>9.98</v>
      </c>
      <c r="BG138" s="228" t="n">
        <f aca="false">IF(N138="zákl. prenesená",J138,0)</f>
        <v>0</v>
      </c>
      <c r="BH138" s="228" t="n">
        <f aca="false">IF(N138="zníž. prenesená",J138,0)</f>
        <v>0</v>
      </c>
      <c r="BI138" s="228" t="n">
        <f aca="false">IF(N138="nulová",J138,0)</f>
        <v>0</v>
      </c>
      <c r="BJ138" s="3" t="s">
        <v>161</v>
      </c>
      <c r="BK138" s="228" t="n">
        <f aca="false">ROUND(I138*H138,2)</f>
        <v>9.98</v>
      </c>
      <c r="BL138" s="3" t="s">
        <v>261</v>
      </c>
      <c r="BM138" s="227" t="s">
        <v>1396</v>
      </c>
    </row>
    <row r="139" s="26" customFormat="true" ht="24.15" hidden="false" customHeight="true" outlineLevel="0" collapsed="false">
      <c r="A139" s="19"/>
      <c r="B139" s="20"/>
      <c r="C139" s="229" t="s">
        <v>1397</v>
      </c>
      <c r="D139" s="229" t="s">
        <v>220</v>
      </c>
      <c r="E139" s="230" t="s">
        <v>1398</v>
      </c>
      <c r="F139" s="231" t="s">
        <v>1399</v>
      </c>
      <c r="G139" s="232" t="s">
        <v>217</v>
      </c>
      <c r="H139" s="233" t="n">
        <v>2</v>
      </c>
      <c r="I139" s="234" t="n">
        <v>1.21</v>
      </c>
      <c r="J139" s="234" t="n">
        <f aca="false">ROUND(I139*H139,2)</f>
        <v>2.42</v>
      </c>
      <c r="K139" s="235"/>
      <c r="L139" s="236"/>
      <c r="M139" s="237"/>
      <c r="N139" s="238" t="s">
        <v>36</v>
      </c>
      <c r="O139" s="225" t="n">
        <v>0</v>
      </c>
      <c r="P139" s="225" t="n">
        <f aca="false">O139*H139</f>
        <v>0</v>
      </c>
      <c r="Q139" s="225" t="n">
        <v>7E-005</v>
      </c>
      <c r="R139" s="225" t="n">
        <f aca="false">Q139*H139</f>
        <v>0.00014</v>
      </c>
      <c r="S139" s="225" t="n">
        <v>0</v>
      </c>
      <c r="T139" s="226" t="n">
        <f aca="false">S139*H139</f>
        <v>0</v>
      </c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R139" s="227" t="s">
        <v>224</v>
      </c>
      <c r="AT139" s="227" t="s">
        <v>220</v>
      </c>
      <c r="AU139" s="227" t="s">
        <v>161</v>
      </c>
      <c r="AY139" s="3" t="s">
        <v>158</v>
      </c>
      <c r="BE139" s="228" t="n">
        <f aca="false">IF(N139="základná",J139,0)</f>
        <v>0</v>
      </c>
      <c r="BF139" s="228" t="n">
        <f aca="false">IF(N139="znížená",J139,0)</f>
        <v>2.42</v>
      </c>
      <c r="BG139" s="228" t="n">
        <f aca="false">IF(N139="zákl. prenesená",J139,0)</f>
        <v>0</v>
      </c>
      <c r="BH139" s="228" t="n">
        <f aca="false">IF(N139="zníž. prenesená",J139,0)</f>
        <v>0</v>
      </c>
      <c r="BI139" s="228" t="n">
        <f aca="false">IF(N139="nulová",J139,0)</f>
        <v>0</v>
      </c>
      <c r="BJ139" s="3" t="s">
        <v>161</v>
      </c>
      <c r="BK139" s="228" t="n">
        <f aca="false">ROUND(I139*H139,2)</f>
        <v>2.42</v>
      </c>
      <c r="BL139" s="3" t="s">
        <v>261</v>
      </c>
      <c r="BM139" s="227" t="s">
        <v>1400</v>
      </c>
    </row>
    <row r="140" s="26" customFormat="true" ht="16.5" hidden="false" customHeight="true" outlineLevel="0" collapsed="false">
      <c r="A140" s="19"/>
      <c r="B140" s="20"/>
      <c r="C140" s="216" t="s">
        <v>1401</v>
      </c>
      <c r="D140" s="216" t="s">
        <v>162</v>
      </c>
      <c r="E140" s="217" t="s">
        <v>1402</v>
      </c>
      <c r="F140" s="218" t="s">
        <v>1403</v>
      </c>
      <c r="G140" s="219" t="s">
        <v>217</v>
      </c>
      <c r="H140" s="220" t="n">
        <v>1</v>
      </c>
      <c r="I140" s="221" t="n">
        <v>4.99</v>
      </c>
      <c r="J140" s="221" t="n">
        <f aca="false">ROUND(I140*H140,2)</f>
        <v>4.99</v>
      </c>
      <c r="K140" s="222"/>
      <c r="L140" s="25"/>
      <c r="M140" s="223"/>
      <c r="N140" s="224" t="s">
        <v>36</v>
      </c>
      <c r="O140" s="225" t="n">
        <v>0.21554</v>
      </c>
      <c r="P140" s="225" t="n">
        <f aca="false">O140*H140</f>
        <v>0.21554</v>
      </c>
      <c r="Q140" s="225" t="n">
        <v>0.0001</v>
      </c>
      <c r="R140" s="225" t="n">
        <f aca="false">Q140*H140</f>
        <v>0.0001</v>
      </c>
      <c r="S140" s="225" t="n">
        <v>0</v>
      </c>
      <c r="T140" s="226" t="n">
        <f aca="false">S140*H140</f>
        <v>0</v>
      </c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R140" s="227" t="s">
        <v>261</v>
      </c>
      <c r="AT140" s="227" t="s">
        <v>162</v>
      </c>
      <c r="AU140" s="227" t="s">
        <v>161</v>
      </c>
      <c r="AY140" s="3" t="s">
        <v>158</v>
      </c>
      <c r="BE140" s="228" t="n">
        <f aca="false">IF(N140="základná",J140,0)</f>
        <v>0</v>
      </c>
      <c r="BF140" s="228" t="n">
        <f aca="false">IF(N140="znížená",J140,0)</f>
        <v>4.99</v>
      </c>
      <c r="BG140" s="228" t="n">
        <f aca="false">IF(N140="zákl. prenesená",J140,0)</f>
        <v>0</v>
      </c>
      <c r="BH140" s="228" t="n">
        <f aca="false">IF(N140="zníž. prenesená",J140,0)</f>
        <v>0</v>
      </c>
      <c r="BI140" s="228" t="n">
        <f aca="false">IF(N140="nulová",J140,0)</f>
        <v>0</v>
      </c>
      <c r="BJ140" s="3" t="s">
        <v>161</v>
      </c>
      <c r="BK140" s="228" t="n">
        <f aca="false">ROUND(I140*H140,2)</f>
        <v>4.99</v>
      </c>
      <c r="BL140" s="3" t="s">
        <v>261</v>
      </c>
      <c r="BM140" s="227" t="s">
        <v>1404</v>
      </c>
    </row>
    <row r="141" s="26" customFormat="true" ht="24.15" hidden="false" customHeight="true" outlineLevel="0" collapsed="false">
      <c r="A141" s="19"/>
      <c r="B141" s="20"/>
      <c r="C141" s="229" t="s">
        <v>1405</v>
      </c>
      <c r="D141" s="229" t="s">
        <v>220</v>
      </c>
      <c r="E141" s="230" t="s">
        <v>1406</v>
      </c>
      <c r="F141" s="231" t="s">
        <v>1407</v>
      </c>
      <c r="G141" s="232" t="s">
        <v>217</v>
      </c>
      <c r="H141" s="233" t="n">
        <v>1</v>
      </c>
      <c r="I141" s="234" t="n">
        <v>0.53</v>
      </c>
      <c r="J141" s="234" t="n">
        <f aca="false">ROUND(I141*H141,2)</f>
        <v>0.53</v>
      </c>
      <c r="K141" s="235"/>
      <c r="L141" s="236"/>
      <c r="M141" s="237"/>
      <c r="N141" s="238" t="s">
        <v>36</v>
      </c>
      <c r="O141" s="225" t="n">
        <v>0</v>
      </c>
      <c r="P141" s="225" t="n">
        <f aca="false">O141*H141</f>
        <v>0</v>
      </c>
      <c r="Q141" s="225" t="n">
        <v>5E-005</v>
      </c>
      <c r="R141" s="225" t="n">
        <f aca="false">Q141*H141</f>
        <v>5E-005</v>
      </c>
      <c r="S141" s="225" t="n">
        <v>0</v>
      </c>
      <c r="T141" s="226" t="n">
        <f aca="false">S141*H141</f>
        <v>0</v>
      </c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R141" s="227" t="s">
        <v>224</v>
      </c>
      <c r="AT141" s="227" t="s">
        <v>220</v>
      </c>
      <c r="AU141" s="227" t="s">
        <v>161</v>
      </c>
      <c r="AY141" s="3" t="s">
        <v>158</v>
      </c>
      <c r="BE141" s="228" t="n">
        <f aca="false">IF(N141="základná",J141,0)</f>
        <v>0</v>
      </c>
      <c r="BF141" s="228" t="n">
        <f aca="false">IF(N141="znížená",J141,0)</f>
        <v>0.53</v>
      </c>
      <c r="BG141" s="228" t="n">
        <f aca="false">IF(N141="zákl. prenesená",J141,0)</f>
        <v>0</v>
      </c>
      <c r="BH141" s="228" t="n">
        <f aca="false">IF(N141="zníž. prenesená",J141,0)</f>
        <v>0</v>
      </c>
      <c r="BI141" s="228" t="n">
        <f aca="false">IF(N141="nulová",J141,0)</f>
        <v>0</v>
      </c>
      <c r="BJ141" s="3" t="s">
        <v>161</v>
      </c>
      <c r="BK141" s="228" t="n">
        <f aca="false">ROUND(I141*H141,2)</f>
        <v>0.53</v>
      </c>
      <c r="BL141" s="3" t="s">
        <v>261</v>
      </c>
      <c r="BM141" s="227" t="s">
        <v>1408</v>
      </c>
    </row>
    <row r="142" s="26" customFormat="true" ht="16.5" hidden="false" customHeight="true" outlineLevel="0" collapsed="false">
      <c r="A142" s="19"/>
      <c r="B142" s="20"/>
      <c r="C142" s="216" t="s">
        <v>1409</v>
      </c>
      <c r="D142" s="216" t="s">
        <v>162</v>
      </c>
      <c r="E142" s="217" t="s">
        <v>1410</v>
      </c>
      <c r="F142" s="218" t="s">
        <v>1411</v>
      </c>
      <c r="G142" s="219" t="s">
        <v>217</v>
      </c>
      <c r="H142" s="220" t="n">
        <v>15</v>
      </c>
      <c r="I142" s="221" t="n">
        <v>4.3</v>
      </c>
      <c r="J142" s="221" t="n">
        <f aca="false">ROUND(I142*H142,2)</f>
        <v>64.5</v>
      </c>
      <c r="K142" s="222"/>
      <c r="L142" s="25"/>
      <c r="M142" s="223"/>
      <c r="N142" s="224" t="s">
        <v>36</v>
      </c>
      <c r="O142" s="225" t="n">
        <v>0.18743</v>
      </c>
      <c r="P142" s="225" t="n">
        <f aca="false">O142*H142</f>
        <v>2.81145</v>
      </c>
      <c r="Q142" s="225" t="n">
        <v>8E-005</v>
      </c>
      <c r="R142" s="225" t="n">
        <f aca="false">Q142*H142</f>
        <v>0.0012</v>
      </c>
      <c r="S142" s="225" t="n">
        <v>0</v>
      </c>
      <c r="T142" s="226" t="n">
        <f aca="false">S142*H142</f>
        <v>0</v>
      </c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R142" s="227" t="s">
        <v>261</v>
      </c>
      <c r="AT142" s="227" t="s">
        <v>162</v>
      </c>
      <c r="AU142" s="227" t="s">
        <v>161</v>
      </c>
      <c r="AY142" s="3" t="s">
        <v>158</v>
      </c>
      <c r="BE142" s="228" t="n">
        <f aca="false">IF(N142="základná",J142,0)</f>
        <v>0</v>
      </c>
      <c r="BF142" s="228" t="n">
        <f aca="false">IF(N142="znížená",J142,0)</f>
        <v>64.5</v>
      </c>
      <c r="BG142" s="228" t="n">
        <f aca="false">IF(N142="zákl. prenesená",J142,0)</f>
        <v>0</v>
      </c>
      <c r="BH142" s="228" t="n">
        <f aca="false">IF(N142="zníž. prenesená",J142,0)</f>
        <v>0</v>
      </c>
      <c r="BI142" s="228" t="n">
        <f aca="false">IF(N142="nulová",J142,0)</f>
        <v>0</v>
      </c>
      <c r="BJ142" s="3" t="s">
        <v>161</v>
      </c>
      <c r="BK142" s="228" t="n">
        <f aca="false">ROUND(I142*H142,2)</f>
        <v>64.5</v>
      </c>
      <c r="BL142" s="3" t="s">
        <v>261</v>
      </c>
      <c r="BM142" s="227" t="s">
        <v>1412</v>
      </c>
    </row>
    <row r="143" s="26" customFormat="true" ht="24.15" hidden="false" customHeight="true" outlineLevel="0" collapsed="false">
      <c r="A143" s="19"/>
      <c r="B143" s="20"/>
      <c r="C143" s="229" t="s">
        <v>1413</v>
      </c>
      <c r="D143" s="229" t="s">
        <v>220</v>
      </c>
      <c r="E143" s="230" t="s">
        <v>1414</v>
      </c>
      <c r="F143" s="231" t="s">
        <v>1415</v>
      </c>
      <c r="G143" s="232" t="s">
        <v>217</v>
      </c>
      <c r="H143" s="233" t="n">
        <v>15</v>
      </c>
      <c r="I143" s="234" t="n">
        <v>0.52</v>
      </c>
      <c r="J143" s="234" t="n">
        <f aca="false">ROUND(I143*H143,2)</f>
        <v>7.8</v>
      </c>
      <c r="K143" s="235"/>
      <c r="L143" s="236"/>
      <c r="M143" s="237"/>
      <c r="N143" s="238" t="s">
        <v>36</v>
      </c>
      <c r="O143" s="225" t="n">
        <v>0</v>
      </c>
      <c r="P143" s="225" t="n">
        <f aca="false">O143*H143</f>
        <v>0</v>
      </c>
      <c r="Q143" s="225" t="n">
        <v>3E-005</v>
      </c>
      <c r="R143" s="225" t="n">
        <f aca="false">Q143*H143</f>
        <v>0.00045</v>
      </c>
      <c r="S143" s="225" t="n">
        <v>0</v>
      </c>
      <c r="T143" s="226" t="n">
        <f aca="false">S143*H143</f>
        <v>0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R143" s="227" t="s">
        <v>224</v>
      </c>
      <c r="AT143" s="227" t="s">
        <v>220</v>
      </c>
      <c r="AU143" s="227" t="s">
        <v>161</v>
      </c>
      <c r="AY143" s="3" t="s">
        <v>158</v>
      </c>
      <c r="BE143" s="228" t="n">
        <f aca="false">IF(N143="základná",J143,0)</f>
        <v>0</v>
      </c>
      <c r="BF143" s="228" t="n">
        <f aca="false">IF(N143="znížená",J143,0)</f>
        <v>7.8</v>
      </c>
      <c r="BG143" s="228" t="n">
        <f aca="false">IF(N143="zákl. prenesená",J143,0)</f>
        <v>0</v>
      </c>
      <c r="BH143" s="228" t="n">
        <f aca="false">IF(N143="zníž. prenesená",J143,0)</f>
        <v>0</v>
      </c>
      <c r="BI143" s="228" t="n">
        <f aca="false">IF(N143="nulová",J143,0)</f>
        <v>0</v>
      </c>
      <c r="BJ143" s="3" t="s">
        <v>161</v>
      </c>
      <c r="BK143" s="228" t="n">
        <f aca="false">ROUND(I143*H143,2)</f>
        <v>7.8</v>
      </c>
      <c r="BL143" s="3" t="s">
        <v>261</v>
      </c>
      <c r="BM143" s="227" t="s">
        <v>1416</v>
      </c>
    </row>
    <row r="144" s="26" customFormat="true" ht="16.5" hidden="false" customHeight="true" outlineLevel="0" collapsed="false">
      <c r="A144" s="19"/>
      <c r="B144" s="20"/>
      <c r="C144" s="216" t="s">
        <v>1417</v>
      </c>
      <c r="D144" s="216" t="s">
        <v>162</v>
      </c>
      <c r="E144" s="217" t="s">
        <v>1418</v>
      </c>
      <c r="F144" s="218" t="s">
        <v>1419</v>
      </c>
      <c r="G144" s="219" t="s">
        <v>217</v>
      </c>
      <c r="H144" s="220" t="n">
        <v>2</v>
      </c>
      <c r="I144" s="221" t="n">
        <v>4.99</v>
      </c>
      <c r="J144" s="221" t="n">
        <f aca="false">ROUND(I144*H144,2)</f>
        <v>9.98</v>
      </c>
      <c r="K144" s="222"/>
      <c r="L144" s="25"/>
      <c r="M144" s="223"/>
      <c r="N144" s="224" t="s">
        <v>36</v>
      </c>
      <c r="O144" s="225" t="n">
        <v>0.21559</v>
      </c>
      <c r="P144" s="225" t="n">
        <f aca="false">O144*H144</f>
        <v>0.43118</v>
      </c>
      <c r="Q144" s="225" t="n">
        <v>0.0001</v>
      </c>
      <c r="R144" s="225" t="n">
        <f aca="false">Q144*H144</f>
        <v>0.0002</v>
      </c>
      <c r="S144" s="225" t="n">
        <v>0</v>
      </c>
      <c r="T144" s="226" t="n">
        <f aca="false">S144*H144</f>
        <v>0</v>
      </c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R144" s="227" t="s">
        <v>261</v>
      </c>
      <c r="AT144" s="227" t="s">
        <v>162</v>
      </c>
      <c r="AU144" s="227" t="s">
        <v>161</v>
      </c>
      <c r="AY144" s="3" t="s">
        <v>158</v>
      </c>
      <c r="BE144" s="228" t="n">
        <f aca="false">IF(N144="základná",J144,0)</f>
        <v>0</v>
      </c>
      <c r="BF144" s="228" t="n">
        <f aca="false">IF(N144="znížená",J144,0)</f>
        <v>9.98</v>
      </c>
      <c r="BG144" s="228" t="n">
        <f aca="false">IF(N144="zákl. prenesená",J144,0)</f>
        <v>0</v>
      </c>
      <c r="BH144" s="228" t="n">
        <f aca="false">IF(N144="zníž. prenesená",J144,0)</f>
        <v>0</v>
      </c>
      <c r="BI144" s="228" t="n">
        <f aca="false">IF(N144="nulová",J144,0)</f>
        <v>0</v>
      </c>
      <c r="BJ144" s="3" t="s">
        <v>161</v>
      </c>
      <c r="BK144" s="228" t="n">
        <f aca="false">ROUND(I144*H144,2)</f>
        <v>9.98</v>
      </c>
      <c r="BL144" s="3" t="s">
        <v>261</v>
      </c>
      <c r="BM144" s="227" t="s">
        <v>1420</v>
      </c>
    </row>
    <row r="145" s="26" customFormat="true" ht="24.15" hidden="false" customHeight="true" outlineLevel="0" collapsed="false">
      <c r="A145" s="19"/>
      <c r="B145" s="20"/>
      <c r="C145" s="229" t="s">
        <v>1421</v>
      </c>
      <c r="D145" s="229" t="s">
        <v>220</v>
      </c>
      <c r="E145" s="230" t="s">
        <v>1422</v>
      </c>
      <c r="F145" s="231" t="s">
        <v>1423</v>
      </c>
      <c r="G145" s="232" t="s">
        <v>217</v>
      </c>
      <c r="H145" s="233" t="n">
        <v>2</v>
      </c>
      <c r="I145" s="234" t="n">
        <v>0.65</v>
      </c>
      <c r="J145" s="234" t="n">
        <f aca="false">ROUND(I145*H145,2)</f>
        <v>1.3</v>
      </c>
      <c r="K145" s="235"/>
      <c r="L145" s="236"/>
      <c r="M145" s="237"/>
      <c r="N145" s="238" t="s">
        <v>36</v>
      </c>
      <c r="O145" s="225" t="n">
        <v>0</v>
      </c>
      <c r="P145" s="225" t="n">
        <f aca="false">O145*H145</f>
        <v>0</v>
      </c>
      <c r="Q145" s="225" t="n">
        <v>3E-005</v>
      </c>
      <c r="R145" s="225" t="n">
        <f aca="false">Q145*H145</f>
        <v>6E-005</v>
      </c>
      <c r="S145" s="225" t="n">
        <v>0</v>
      </c>
      <c r="T145" s="226" t="n">
        <f aca="false">S145*H145</f>
        <v>0</v>
      </c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R145" s="227" t="s">
        <v>224</v>
      </c>
      <c r="AT145" s="227" t="s">
        <v>220</v>
      </c>
      <c r="AU145" s="227" t="s">
        <v>161</v>
      </c>
      <c r="AY145" s="3" t="s">
        <v>158</v>
      </c>
      <c r="BE145" s="228" t="n">
        <f aca="false">IF(N145="základná",J145,0)</f>
        <v>0</v>
      </c>
      <c r="BF145" s="228" t="n">
        <f aca="false">IF(N145="znížená",J145,0)</f>
        <v>1.3</v>
      </c>
      <c r="BG145" s="228" t="n">
        <f aca="false">IF(N145="zákl. prenesená",J145,0)</f>
        <v>0</v>
      </c>
      <c r="BH145" s="228" t="n">
        <f aca="false">IF(N145="zníž. prenesená",J145,0)</f>
        <v>0</v>
      </c>
      <c r="BI145" s="228" t="n">
        <f aca="false">IF(N145="nulová",J145,0)</f>
        <v>0</v>
      </c>
      <c r="BJ145" s="3" t="s">
        <v>161</v>
      </c>
      <c r="BK145" s="228" t="n">
        <f aca="false">ROUND(I145*H145,2)</f>
        <v>1.3</v>
      </c>
      <c r="BL145" s="3" t="s">
        <v>261</v>
      </c>
      <c r="BM145" s="227" t="s">
        <v>1424</v>
      </c>
    </row>
    <row r="146" s="26" customFormat="true" ht="16.5" hidden="false" customHeight="true" outlineLevel="0" collapsed="false">
      <c r="A146" s="19"/>
      <c r="B146" s="20"/>
      <c r="C146" s="216" t="s">
        <v>1425</v>
      </c>
      <c r="D146" s="216" t="s">
        <v>162</v>
      </c>
      <c r="E146" s="217" t="s">
        <v>1426</v>
      </c>
      <c r="F146" s="218" t="s">
        <v>1427</v>
      </c>
      <c r="G146" s="219" t="s">
        <v>217</v>
      </c>
      <c r="H146" s="220" t="n">
        <v>1</v>
      </c>
      <c r="I146" s="221" t="n">
        <v>7.23</v>
      </c>
      <c r="J146" s="221" t="n">
        <f aca="false">ROUND(I146*H146,2)</f>
        <v>7.23</v>
      </c>
      <c r="K146" s="222"/>
      <c r="L146" s="25"/>
      <c r="M146" s="223"/>
      <c r="N146" s="224" t="s">
        <v>36</v>
      </c>
      <c r="O146" s="225" t="n">
        <v>0.29013</v>
      </c>
      <c r="P146" s="225" t="n">
        <f aca="false">O146*H146</f>
        <v>0.29013</v>
      </c>
      <c r="Q146" s="225" t="n">
        <v>0.00019</v>
      </c>
      <c r="R146" s="225" t="n">
        <f aca="false">Q146*H146</f>
        <v>0.00019</v>
      </c>
      <c r="S146" s="225" t="n">
        <v>0</v>
      </c>
      <c r="T146" s="226" t="n">
        <f aca="false">S146*H146</f>
        <v>0</v>
      </c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R146" s="227" t="s">
        <v>261</v>
      </c>
      <c r="AT146" s="227" t="s">
        <v>162</v>
      </c>
      <c r="AU146" s="227" t="s">
        <v>161</v>
      </c>
      <c r="AY146" s="3" t="s">
        <v>158</v>
      </c>
      <c r="BE146" s="228" t="n">
        <f aca="false">IF(N146="základná",J146,0)</f>
        <v>0</v>
      </c>
      <c r="BF146" s="228" t="n">
        <f aca="false">IF(N146="znížená",J146,0)</f>
        <v>7.23</v>
      </c>
      <c r="BG146" s="228" t="n">
        <f aca="false">IF(N146="zákl. prenesená",J146,0)</f>
        <v>0</v>
      </c>
      <c r="BH146" s="228" t="n">
        <f aca="false">IF(N146="zníž. prenesená",J146,0)</f>
        <v>0</v>
      </c>
      <c r="BI146" s="228" t="n">
        <f aca="false">IF(N146="nulová",J146,0)</f>
        <v>0</v>
      </c>
      <c r="BJ146" s="3" t="s">
        <v>161</v>
      </c>
      <c r="BK146" s="228" t="n">
        <f aca="false">ROUND(I146*H146,2)</f>
        <v>7.23</v>
      </c>
      <c r="BL146" s="3" t="s">
        <v>261</v>
      </c>
      <c r="BM146" s="227" t="s">
        <v>1428</v>
      </c>
    </row>
    <row r="147" s="26" customFormat="true" ht="16.5" hidden="false" customHeight="true" outlineLevel="0" collapsed="false">
      <c r="A147" s="19"/>
      <c r="B147" s="20"/>
      <c r="C147" s="229" t="s">
        <v>1429</v>
      </c>
      <c r="D147" s="229" t="s">
        <v>220</v>
      </c>
      <c r="E147" s="230" t="s">
        <v>1430</v>
      </c>
      <c r="F147" s="231" t="s">
        <v>1431</v>
      </c>
      <c r="G147" s="232" t="s">
        <v>217</v>
      </c>
      <c r="H147" s="233" t="n">
        <v>1</v>
      </c>
      <c r="I147" s="234" t="n">
        <v>10.19</v>
      </c>
      <c r="J147" s="234" t="n">
        <f aca="false">ROUND(I147*H147,2)</f>
        <v>10.19</v>
      </c>
      <c r="K147" s="235"/>
      <c r="L147" s="236"/>
      <c r="M147" s="237"/>
      <c r="N147" s="238" t="s">
        <v>36</v>
      </c>
      <c r="O147" s="225" t="n">
        <v>0</v>
      </c>
      <c r="P147" s="225" t="n">
        <f aca="false">O147*H147</f>
        <v>0</v>
      </c>
      <c r="Q147" s="225" t="n">
        <v>0.00043</v>
      </c>
      <c r="R147" s="225" t="n">
        <f aca="false">Q147*H147</f>
        <v>0.00043</v>
      </c>
      <c r="S147" s="225" t="n">
        <v>0</v>
      </c>
      <c r="T147" s="226" t="n">
        <f aca="false">S147*H147</f>
        <v>0</v>
      </c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R147" s="227" t="s">
        <v>224</v>
      </c>
      <c r="AT147" s="227" t="s">
        <v>220</v>
      </c>
      <c r="AU147" s="227" t="s">
        <v>161</v>
      </c>
      <c r="AY147" s="3" t="s">
        <v>158</v>
      </c>
      <c r="BE147" s="228" t="n">
        <f aca="false">IF(N147="základná",J147,0)</f>
        <v>0</v>
      </c>
      <c r="BF147" s="228" t="n">
        <f aca="false">IF(N147="znížená",J147,0)</f>
        <v>10.19</v>
      </c>
      <c r="BG147" s="228" t="n">
        <f aca="false">IF(N147="zákl. prenesená",J147,0)</f>
        <v>0</v>
      </c>
      <c r="BH147" s="228" t="n">
        <f aca="false">IF(N147="zníž. prenesená",J147,0)</f>
        <v>0</v>
      </c>
      <c r="BI147" s="228" t="n">
        <f aca="false">IF(N147="nulová",J147,0)</f>
        <v>0</v>
      </c>
      <c r="BJ147" s="3" t="s">
        <v>161</v>
      </c>
      <c r="BK147" s="228" t="n">
        <f aca="false">ROUND(I147*H147,2)</f>
        <v>10.19</v>
      </c>
      <c r="BL147" s="3" t="s">
        <v>261</v>
      </c>
      <c r="BM147" s="227" t="s">
        <v>1432</v>
      </c>
    </row>
    <row r="148" s="26" customFormat="true" ht="16.5" hidden="false" customHeight="true" outlineLevel="0" collapsed="false">
      <c r="A148" s="19"/>
      <c r="B148" s="20"/>
      <c r="C148" s="216" t="s">
        <v>1433</v>
      </c>
      <c r="D148" s="216" t="s">
        <v>162</v>
      </c>
      <c r="E148" s="217" t="s">
        <v>1434</v>
      </c>
      <c r="F148" s="218" t="s">
        <v>1435</v>
      </c>
      <c r="G148" s="219" t="s">
        <v>954</v>
      </c>
      <c r="H148" s="220" t="n">
        <v>3</v>
      </c>
      <c r="I148" s="221" t="n">
        <v>58</v>
      </c>
      <c r="J148" s="221" t="n">
        <f aca="false">ROUND(I148*H148,2)</f>
        <v>174</v>
      </c>
      <c r="K148" s="222"/>
      <c r="L148" s="25"/>
      <c r="M148" s="223"/>
      <c r="N148" s="224" t="s">
        <v>36</v>
      </c>
      <c r="O148" s="225" t="n">
        <v>0.26601</v>
      </c>
      <c r="P148" s="225" t="n">
        <f aca="false">O148*H148</f>
        <v>0.79803</v>
      </c>
      <c r="Q148" s="225" t="n">
        <v>1E-005</v>
      </c>
      <c r="R148" s="225" t="n">
        <f aca="false">Q148*H148</f>
        <v>3E-005</v>
      </c>
      <c r="S148" s="225" t="n">
        <v>0</v>
      </c>
      <c r="T148" s="226" t="n">
        <f aca="false">S148*H148</f>
        <v>0</v>
      </c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R148" s="227" t="s">
        <v>261</v>
      </c>
      <c r="AT148" s="227" t="s">
        <v>162</v>
      </c>
      <c r="AU148" s="227" t="s">
        <v>161</v>
      </c>
      <c r="AY148" s="3" t="s">
        <v>158</v>
      </c>
      <c r="BE148" s="228" t="n">
        <f aca="false">IF(N148="základná",J148,0)</f>
        <v>0</v>
      </c>
      <c r="BF148" s="228" t="n">
        <f aca="false">IF(N148="znížená",J148,0)</f>
        <v>174</v>
      </c>
      <c r="BG148" s="228" t="n">
        <f aca="false">IF(N148="zákl. prenesená",J148,0)</f>
        <v>0</v>
      </c>
      <c r="BH148" s="228" t="n">
        <f aca="false">IF(N148="zníž. prenesená",J148,0)</f>
        <v>0</v>
      </c>
      <c r="BI148" s="228" t="n">
        <f aca="false">IF(N148="nulová",J148,0)</f>
        <v>0</v>
      </c>
      <c r="BJ148" s="3" t="s">
        <v>161</v>
      </c>
      <c r="BK148" s="228" t="n">
        <f aca="false">ROUND(I148*H148,2)</f>
        <v>174</v>
      </c>
      <c r="BL148" s="3" t="s">
        <v>261</v>
      </c>
      <c r="BM148" s="227" t="s">
        <v>1436</v>
      </c>
    </row>
    <row r="149" s="26" customFormat="true" ht="21.75" hidden="false" customHeight="true" outlineLevel="0" collapsed="false">
      <c r="A149" s="19"/>
      <c r="B149" s="20"/>
      <c r="C149" s="229" t="s">
        <v>1437</v>
      </c>
      <c r="D149" s="229" t="s">
        <v>220</v>
      </c>
      <c r="E149" s="230" t="s">
        <v>1438</v>
      </c>
      <c r="F149" s="231" t="s">
        <v>1439</v>
      </c>
      <c r="G149" s="232" t="s">
        <v>217</v>
      </c>
      <c r="H149" s="233" t="n">
        <v>3</v>
      </c>
      <c r="I149" s="234" t="n">
        <v>150</v>
      </c>
      <c r="J149" s="234" t="n">
        <f aca="false">ROUND(I149*H149,2)</f>
        <v>450</v>
      </c>
      <c r="K149" s="235"/>
      <c r="L149" s="236"/>
      <c r="M149" s="237"/>
      <c r="N149" s="238" t="s">
        <v>36</v>
      </c>
      <c r="O149" s="225" t="n">
        <v>0</v>
      </c>
      <c r="P149" s="225" t="n">
        <f aca="false">O149*H149</f>
        <v>0</v>
      </c>
      <c r="Q149" s="225" t="n">
        <v>0</v>
      </c>
      <c r="R149" s="225" t="n">
        <f aca="false">Q149*H149</f>
        <v>0</v>
      </c>
      <c r="S149" s="225" t="n">
        <v>0</v>
      </c>
      <c r="T149" s="226" t="n">
        <f aca="false">S149*H149</f>
        <v>0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R149" s="227" t="s">
        <v>224</v>
      </c>
      <c r="AT149" s="227" t="s">
        <v>220</v>
      </c>
      <c r="AU149" s="227" t="s">
        <v>161</v>
      </c>
      <c r="AY149" s="3" t="s">
        <v>158</v>
      </c>
      <c r="BE149" s="228" t="n">
        <f aca="false">IF(N149="základná",J149,0)</f>
        <v>0</v>
      </c>
      <c r="BF149" s="228" t="n">
        <f aca="false">IF(N149="znížená",J149,0)</f>
        <v>450</v>
      </c>
      <c r="BG149" s="228" t="n">
        <f aca="false">IF(N149="zákl. prenesená",J149,0)</f>
        <v>0</v>
      </c>
      <c r="BH149" s="228" t="n">
        <f aca="false">IF(N149="zníž. prenesená",J149,0)</f>
        <v>0</v>
      </c>
      <c r="BI149" s="228" t="n">
        <f aca="false">IF(N149="nulová",J149,0)</f>
        <v>0</v>
      </c>
      <c r="BJ149" s="3" t="s">
        <v>161</v>
      </c>
      <c r="BK149" s="228" t="n">
        <f aca="false">ROUND(I149*H149,2)</f>
        <v>450</v>
      </c>
      <c r="BL149" s="3" t="s">
        <v>261</v>
      </c>
      <c r="BM149" s="227" t="s">
        <v>1440</v>
      </c>
    </row>
    <row r="150" s="26" customFormat="true" ht="24.15" hidden="false" customHeight="true" outlineLevel="0" collapsed="false">
      <c r="A150" s="19"/>
      <c r="B150" s="20"/>
      <c r="C150" s="216" t="s">
        <v>205</v>
      </c>
      <c r="D150" s="216" t="s">
        <v>162</v>
      </c>
      <c r="E150" s="217" t="s">
        <v>1441</v>
      </c>
      <c r="F150" s="218" t="s">
        <v>1442</v>
      </c>
      <c r="G150" s="219" t="s">
        <v>274</v>
      </c>
      <c r="H150" s="220" t="n">
        <v>100</v>
      </c>
      <c r="I150" s="221" t="n">
        <v>1</v>
      </c>
      <c r="J150" s="221" t="n">
        <f aca="false">ROUND(I150*H150,2)</f>
        <v>100</v>
      </c>
      <c r="K150" s="222"/>
      <c r="L150" s="25"/>
      <c r="M150" s="223"/>
      <c r="N150" s="224" t="s">
        <v>36</v>
      </c>
      <c r="O150" s="225" t="n">
        <v>0</v>
      </c>
      <c r="P150" s="225" t="n">
        <f aca="false">O150*H150</f>
        <v>0</v>
      </c>
      <c r="Q150" s="225" t="n">
        <v>0</v>
      </c>
      <c r="R150" s="225" t="n">
        <f aca="false">Q150*H150</f>
        <v>0</v>
      </c>
      <c r="S150" s="225" t="n">
        <v>0</v>
      </c>
      <c r="T150" s="226" t="n">
        <f aca="false">S150*H150</f>
        <v>0</v>
      </c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R150" s="227" t="s">
        <v>261</v>
      </c>
      <c r="AT150" s="227" t="s">
        <v>162</v>
      </c>
      <c r="AU150" s="227" t="s">
        <v>161</v>
      </c>
      <c r="AY150" s="3" t="s">
        <v>158</v>
      </c>
      <c r="BE150" s="228" t="n">
        <f aca="false">IF(N150="základná",J150,0)</f>
        <v>0</v>
      </c>
      <c r="BF150" s="228" t="n">
        <f aca="false">IF(N150="znížená",J150,0)</f>
        <v>100</v>
      </c>
      <c r="BG150" s="228" t="n">
        <f aca="false">IF(N150="zákl. prenesená",J150,0)</f>
        <v>0</v>
      </c>
      <c r="BH150" s="228" t="n">
        <f aca="false">IF(N150="zníž. prenesená",J150,0)</f>
        <v>0</v>
      </c>
      <c r="BI150" s="228" t="n">
        <f aca="false">IF(N150="nulová",J150,0)</f>
        <v>0</v>
      </c>
      <c r="BJ150" s="3" t="s">
        <v>161</v>
      </c>
      <c r="BK150" s="228" t="n">
        <f aca="false">ROUND(I150*H150,2)</f>
        <v>100</v>
      </c>
      <c r="BL150" s="3" t="s">
        <v>261</v>
      </c>
      <c r="BM150" s="227" t="s">
        <v>1443</v>
      </c>
    </row>
    <row r="151" s="26" customFormat="true" ht="24.15" hidden="false" customHeight="true" outlineLevel="0" collapsed="false">
      <c r="A151" s="19"/>
      <c r="B151" s="20"/>
      <c r="C151" s="216" t="s">
        <v>232</v>
      </c>
      <c r="D151" s="216" t="s">
        <v>162</v>
      </c>
      <c r="E151" s="217" t="s">
        <v>1444</v>
      </c>
      <c r="F151" s="218" t="s">
        <v>1445</v>
      </c>
      <c r="G151" s="219" t="s">
        <v>212</v>
      </c>
      <c r="H151" s="220" t="n">
        <v>44</v>
      </c>
      <c r="I151" s="221" t="n">
        <v>0.96</v>
      </c>
      <c r="J151" s="221" t="n">
        <f aca="false">ROUND(I151*H151,2)</f>
        <v>42.24</v>
      </c>
      <c r="K151" s="222"/>
      <c r="L151" s="25"/>
      <c r="M151" s="223"/>
      <c r="N151" s="224" t="s">
        <v>36</v>
      </c>
      <c r="O151" s="225" t="n">
        <v>0.045</v>
      </c>
      <c r="P151" s="225" t="n">
        <f aca="false">O151*H151</f>
        <v>1.98</v>
      </c>
      <c r="Q151" s="225" t="n">
        <v>0</v>
      </c>
      <c r="R151" s="225" t="n">
        <f aca="false">Q151*H151</f>
        <v>0</v>
      </c>
      <c r="S151" s="225" t="n">
        <v>0</v>
      </c>
      <c r="T151" s="226" t="n">
        <f aca="false">S151*H151</f>
        <v>0</v>
      </c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R151" s="227" t="s">
        <v>261</v>
      </c>
      <c r="AT151" s="227" t="s">
        <v>162</v>
      </c>
      <c r="AU151" s="227" t="s">
        <v>161</v>
      </c>
      <c r="AY151" s="3" t="s">
        <v>158</v>
      </c>
      <c r="BE151" s="228" t="n">
        <f aca="false">IF(N151="základná",J151,0)</f>
        <v>0</v>
      </c>
      <c r="BF151" s="228" t="n">
        <f aca="false">IF(N151="znížená",J151,0)</f>
        <v>42.24</v>
      </c>
      <c r="BG151" s="228" t="n">
        <f aca="false">IF(N151="zákl. prenesená",J151,0)</f>
        <v>0</v>
      </c>
      <c r="BH151" s="228" t="n">
        <f aca="false">IF(N151="zníž. prenesená",J151,0)</f>
        <v>0</v>
      </c>
      <c r="BI151" s="228" t="n">
        <f aca="false">IF(N151="nulová",J151,0)</f>
        <v>0</v>
      </c>
      <c r="BJ151" s="3" t="s">
        <v>161</v>
      </c>
      <c r="BK151" s="228" t="n">
        <f aca="false">ROUND(I151*H151,2)</f>
        <v>42.24</v>
      </c>
      <c r="BL151" s="3" t="s">
        <v>261</v>
      </c>
      <c r="BM151" s="227" t="s">
        <v>1446</v>
      </c>
    </row>
    <row r="152" s="26" customFormat="true" ht="24.15" hidden="false" customHeight="true" outlineLevel="0" collapsed="false">
      <c r="A152" s="19"/>
      <c r="B152" s="20"/>
      <c r="C152" s="216" t="s">
        <v>236</v>
      </c>
      <c r="D152" s="216" t="s">
        <v>162</v>
      </c>
      <c r="E152" s="217" t="s">
        <v>1447</v>
      </c>
      <c r="F152" s="218" t="s">
        <v>1448</v>
      </c>
      <c r="G152" s="219" t="s">
        <v>230</v>
      </c>
      <c r="H152" s="220" t="n">
        <v>0.017</v>
      </c>
      <c r="I152" s="221" t="n">
        <v>1</v>
      </c>
      <c r="J152" s="221" t="n">
        <f aca="false">ROUND(I152*H152,2)</f>
        <v>0.02</v>
      </c>
      <c r="K152" s="222"/>
      <c r="L152" s="25"/>
      <c r="M152" s="223"/>
      <c r="N152" s="224" t="s">
        <v>36</v>
      </c>
      <c r="O152" s="225" t="n">
        <v>0</v>
      </c>
      <c r="P152" s="225" t="n">
        <f aca="false">O152*H152</f>
        <v>0</v>
      </c>
      <c r="Q152" s="225" t="n">
        <v>0</v>
      </c>
      <c r="R152" s="225" t="n">
        <f aca="false">Q152*H152</f>
        <v>0</v>
      </c>
      <c r="S152" s="225" t="n">
        <v>0</v>
      </c>
      <c r="T152" s="226" t="n">
        <f aca="false">S152*H152</f>
        <v>0</v>
      </c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R152" s="227" t="s">
        <v>261</v>
      </c>
      <c r="AT152" s="227" t="s">
        <v>162</v>
      </c>
      <c r="AU152" s="227" t="s">
        <v>161</v>
      </c>
      <c r="AY152" s="3" t="s">
        <v>158</v>
      </c>
      <c r="BE152" s="228" t="n">
        <f aca="false">IF(N152="základná",J152,0)</f>
        <v>0</v>
      </c>
      <c r="BF152" s="228" t="n">
        <f aca="false">IF(N152="znížená",J152,0)</f>
        <v>0.02</v>
      </c>
      <c r="BG152" s="228" t="n">
        <f aca="false">IF(N152="zákl. prenesená",J152,0)</f>
        <v>0</v>
      </c>
      <c r="BH152" s="228" t="n">
        <f aca="false">IF(N152="zníž. prenesená",J152,0)</f>
        <v>0</v>
      </c>
      <c r="BI152" s="228" t="n">
        <f aca="false">IF(N152="nulová",J152,0)</f>
        <v>0</v>
      </c>
      <c r="BJ152" s="3" t="s">
        <v>161</v>
      </c>
      <c r="BK152" s="228" t="n">
        <f aca="false">ROUND(I152*H152,2)</f>
        <v>0.02</v>
      </c>
      <c r="BL152" s="3" t="s">
        <v>261</v>
      </c>
      <c r="BM152" s="227" t="s">
        <v>1449</v>
      </c>
    </row>
    <row r="153" s="26" customFormat="true" ht="24.15" hidden="false" customHeight="true" outlineLevel="0" collapsed="false">
      <c r="A153" s="19"/>
      <c r="B153" s="20"/>
      <c r="C153" s="216" t="s">
        <v>399</v>
      </c>
      <c r="D153" s="216" t="s">
        <v>162</v>
      </c>
      <c r="E153" s="217" t="s">
        <v>1450</v>
      </c>
      <c r="F153" s="218" t="s">
        <v>1451</v>
      </c>
      <c r="G153" s="219" t="s">
        <v>230</v>
      </c>
      <c r="H153" s="220" t="n">
        <v>0.009</v>
      </c>
      <c r="I153" s="221" t="n">
        <v>0.5</v>
      </c>
      <c r="J153" s="221" t="n">
        <f aca="false">ROUND(I153*H153,2)</f>
        <v>0</v>
      </c>
      <c r="K153" s="222"/>
      <c r="L153" s="25"/>
      <c r="M153" s="223"/>
      <c r="N153" s="224" t="s">
        <v>36</v>
      </c>
      <c r="O153" s="225" t="n">
        <v>0</v>
      </c>
      <c r="P153" s="225" t="n">
        <f aca="false">O153*H153</f>
        <v>0</v>
      </c>
      <c r="Q153" s="225" t="n">
        <v>0</v>
      </c>
      <c r="R153" s="225" t="n">
        <f aca="false">Q153*H153</f>
        <v>0</v>
      </c>
      <c r="S153" s="225" t="n">
        <v>0</v>
      </c>
      <c r="T153" s="226" t="n">
        <f aca="false">S153*H153</f>
        <v>0</v>
      </c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R153" s="227" t="s">
        <v>261</v>
      </c>
      <c r="AT153" s="227" t="s">
        <v>162</v>
      </c>
      <c r="AU153" s="227" t="s">
        <v>161</v>
      </c>
      <c r="AY153" s="3" t="s">
        <v>158</v>
      </c>
      <c r="BE153" s="228" t="n">
        <f aca="false">IF(N153="základná",J153,0)</f>
        <v>0</v>
      </c>
      <c r="BF153" s="228" t="n">
        <f aca="false">IF(N153="znížená",J153,0)</f>
        <v>0</v>
      </c>
      <c r="BG153" s="228" t="n">
        <f aca="false">IF(N153="zákl. prenesená",J153,0)</f>
        <v>0</v>
      </c>
      <c r="BH153" s="228" t="n">
        <f aca="false">IF(N153="zníž. prenesená",J153,0)</f>
        <v>0</v>
      </c>
      <c r="BI153" s="228" t="n">
        <f aca="false">IF(N153="nulová",J153,0)</f>
        <v>0</v>
      </c>
      <c r="BJ153" s="3" t="s">
        <v>161</v>
      </c>
      <c r="BK153" s="228" t="n">
        <f aca="false">ROUND(I153*H153,2)</f>
        <v>0</v>
      </c>
      <c r="BL153" s="3" t="s">
        <v>261</v>
      </c>
      <c r="BM153" s="227" t="s">
        <v>1452</v>
      </c>
    </row>
    <row r="154" s="26" customFormat="true" ht="16.5" hidden="false" customHeight="true" outlineLevel="0" collapsed="false">
      <c r="A154" s="19"/>
      <c r="B154" s="20"/>
      <c r="C154" s="216" t="s">
        <v>1453</v>
      </c>
      <c r="D154" s="216" t="s">
        <v>162</v>
      </c>
      <c r="E154" s="217" t="s">
        <v>1185</v>
      </c>
      <c r="F154" s="218" t="s">
        <v>994</v>
      </c>
      <c r="G154" s="219" t="s">
        <v>995</v>
      </c>
      <c r="H154" s="220" t="n">
        <v>1</v>
      </c>
      <c r="I154" s="221" t="n">
        <v>75</v>
      </c>
      <c r="J154" s="221" t="n">
        <f aca="false">ROUND(I154*H154,2)</f>
        <v>75</v>
      </c>
      <c r="K154" s="222"/>
      <c r="L154" s="25"/>
      <c r="M154" s="223"/>
      <c r="N154" s="224" t="s">
        <v>36</v>
      </c>
      <c r="O154" s="225" t="n">
        <v>1.49383</v>
      </c>
      <c r="P154" s="225" t="n">
        <f aca="false">O154*H154</f>
        <v>1.49383</v>
      </c>
      <c r="Q154" s="225" t="n">
        <v>0.00028</v>
      </c>
      <c r="R154" s="225" t="n">
        <f aca="false">Q154*H154</f>
        <v>0.00028</v>
      </c>
      <c r="S154" s="225" t="n">
        <v>0</v>
      </c>
      <c r="T154" s="226" t="n">
        <f aca="false">S154*H154</f>
        <v>0</v>
      </c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R154" s="227" t="s">
        <v>261</v>
      </c>
      <c r="AT154" s="227" t="s">
        <v>162</v>
      </c>
      <c r="AU154" s="227" t="s">
        <v>161</v>
      </c>
      <c r="AY154" s="3" t="s">
        <v>158</v>
      </c>
      <c r="BE154" s="228" t="n">
        <f aca="false">IF(N154="základná",J154,0)</f>
        <v>0</v>
      </c>
      <c r="BF154" s="228" t="n">
        <f aca="false">IF(N154="znížená",J154,0)</f>
        <v>75</v>
      </c>
      <c r="BG154" s="228" t="n">
        <f aca="false">IF(N154="zákl. prenesená",J154,0)</f>
        <v>0</v>
      </c>
      <c r="BH154" s="228" t="n">
        <f aca="false">IF(N154="zníž. prenesená",J154,0)</f>
        <v>0</v>
      </c>
      <c r="BI154" s="228" t="n">
        <f aca="false">IF(N154="nulová",J154,0)</f>
        <v>0</v>
      </c>
      <c r="BJ154" s="3" t="s">
        <v>161</v>
      </c>
      <c r="BK154" s="228" t="n">
        <f aca="false">ROUND(I154*H154,2)</f>
        <v>75</v>
      </c>
      <c r="BL154" s="3" t="s">
        <v>261</v>
      </c>
      <c r="BM154" s="227" t="s">
        <v>1454</v>
      </c>
    </row>
    <row r="155" s="200" customFormat="true" ht="22.8" hidden="false" customHeight="true" outlineLevel="0" collapsed="false">
      <c r="B155" s="201"/>
      <c r="C155" s="202"/>
      <c r="D155" s="203" t="s">
        <v>69</v>
      </c>
      <c r="E155" s="214" t="s">
        <v>1455</v>
      </c>
      <c r="F155" s="214" t="s">
        <v>1456</v>
      </c>
      <c r="G155" s="202"/>
      <c r="H155" s="202"/>
      <c r="I155" s="202"/>
      <c r="J155" s="215" t="n">
        <f aca="false">BK155</f>
        <v>0</v>
      </c>
      <c r="K155" s="202"/>
      <c r="L155" s="206"/>
      <c r="M155" s="207"/>
      <c r="N155" s="208"/>
      <c r="O155" s="208"/>
      <c r="P155" s="209" t="n">
        <v>0</v>
      </c>
      <c r="Q155" s="208"/>
      <c r="R155" s="209" t="n">
        <v>0</v>
      </c>
      <c r="S155" s="208"/>
      <c r="T155" s="210" t="n">
        <v>0</v>
      </c>
      <c r="AR155" s="211" t="s">
        <v>161</v>
      </c>
      <c r="AT155" s="212" t="s">
        <v>69</v>
      </c>
      <c r="AU155" s="212" t="s">
        <v>78</v>
      </c>
      <c r="AY155" s="211" t="s">
        <v>158</v>
      </c>
      <c r="BK155" s="213" t="n">
        <v>0</v>
      </c>
    </row>
    <row r="156" s="200" customFormat="true" ht="25.9" hidden="false" customHeight="true" outlineLevel="0" collapsed="false">
      <c r="B156" s="201"/>
      <c r="C156" s="202"/>
      <c r="D156" s="203" t="s">
        <v>69</v>
      </c>
      <c r="E156" s="204" t="s">
        <v>220</v>
      </c>
      <c r="F156" s="204" t="s">
        <v>1116</v>
      </c>
      <c r="G156" s="202"/>
      <c r="H156" s="202"/>
      <c r="I156" s="202"/>
      <c r="J156" s="205" t="n">
        <f aca="false">BK156</f>
        <v>0</v>
      </c>
      <c r="K156" s="202"/>
      <c r="L156" s="206"/>
      <c r="M156" s="207"/>
      <c r="N156" s="208"/>
      <c r="O156" s="208"/>
      <c r="P156" s="209" t="n">
        <v>0</v>
      </c>
      <c r="Q156" s="208"/>
      <c r="R156" s="209" t="n">
        <v>0</v>
      </c>
      <c r="S156" s="208"/>
      <c r="T156" s="210" t="n">
        <v>0</v>
      </c>
      <c r="AR156" s="211" t="s">
        <v>168</v>
      </c>
      <c r="AT156" s="212" t="s">
        <v>69</v>
      </c>
      <c r="AU156" s="212" t="s">
        <v>70</v>
      </c>
      <c r="AY156" s="211" t="s">
        <v>158</v>
      </c>
      <c r="BK156" s="213" t="n">
        <v>0</v>
      </c>
    </row>
    <row r="157" s="200" customFormat="true" ht="25.9" hidden="false" customHeight="true" outlineLevel="0" collapsed="false">
      <c r="B157" s="201"/>
      <c r="C157" s="202"/>
      <c r="D157" s="203" t="s">
        <v>69</v>
      </c>
      <c r="E157" s="204" t="s">
        <v>1117</v>
      </c>
      <c r="F157" s="204" t="s">
        <v>1118</v>
      </c>
      <c r="G157" s="202"/>
      <c r="H157" s="202"/>
      <c r="I157" s="202"/>
      <c r="J157" s="205" t="n">
        <f aca="false">BK157</f>
        <v>164.16</v>
      </c>
      <c r="K157" s="202"/>
      <c r="L157" s="206"/>
      <c r="M157" s="207"/>
      <c r="N157" s="208"/>
      <c r="O157" s="208"/>
      <c r="P157" s="209" t="n">
        <f aca="false">P158</f>
        <v>12.72</v>
      </c>
      <c r="Q157" s="208"/>
      <c r="R157" s="209" t="n">
        <f aca="false">R158</f>
        <v>0</v>
      </c>
      <c r="S157" s="208"/>
      <c r="T157" s="210" t="n">
        <f aca="false">T158</f>
        <v>0</v>
      </c>
      <c r="AR157" s="211" t="s">
        <v>166</v>
      </c>
      <c r="AT157" s="212" t="s">
        <v>69</v>
      </c>
      <c r="AU157" s="212" t="s">
        <v>70</v>
      </c>
      <c r="AY157" s="211" t="s">
        <v>158</v>
      </c>
      <c r="BK157" s="213" t="n">
        <f aca="false">BK158</f>
        <v>164.16</v>
      </c>
    </row>
    <row r="158" s="26" customFormat="true" ht="33" hidden="false" customHeight="true" outlineLevel="0" collapsed="false">
      <c r="A158" s="19"/>
      <c r="B158" s="20"/>
      <c r="C158" s="216" t="s">
        <v>248</v>
      </c>
      <c r="D158" s="216" t="s">
        <v>162</v>
      </c>
      <c r="E158" s="217" t="s">
        <v>1190</v>
      </c>
      <c r="F158" s="218" t="s">
        <v>1191</v>
      </c>
      <c r="G158" s="219" t="s">
        <v>190</v>
      </c>
      <c r="H158" s="220" t="n">
        <v>12</v>
      </c>
      <c r="I158" s="221" t="n">
        <v>13.68</v>
      </c>
      <c r="J158" s="221" t="n">
        <f aca="false">ROUND(I158*H158,2)</f>
        <v>164.16</v>
      </c>
      <c r="K158" s="222"/>
      <c r="L158" s="25"/>
      <c r="M158" s="239"/>
      <c r="N158" s="240" t="s">
        <v>36</v>
      </c>
      <c r="O158" s="241" t="n">
        <v>1.06</v>
      </c>
      <c r="P158" s="241" t="n">
        <f aca="false">O158*H158</f>
        <v>12.72</v>
      </c>
      <c r="Q158" s="241" t="n">
        <v>0</v>
      </c>
      <c r="R158" s="241" t="n">
        <f aca="false">Q158*H158</f>
        <v>0</v>
      </c>
      <c r="S158" s="241" t="n">
        <v>0</v>
      </c>
      <c r="T158" s="242" t="n">
        <f aca="false">S158*H158</f>
        <v>0</v>
      </c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R158" s="227" t="s">
        <v>1130</v>
      </c>
      <c r="AT158" s="227" t="s">
        <v>162</v>
      </c>
      <c r="AU158" s="227" t="s">
        <v>78</v>
      </c>
      <c r="AY158" s="3" t="s">
        <v>158</v>
      </c>
      <c r="BE158" s="228" t="n">
        <f aca="false">IF(N158="základná",J158,0)</f>
        <v>0</v>
      </c>
      <c r="BF158" s="228" t="n">
        <f aca="false">IF(N158="znížená",J158,0)</f>
        <v>164.16</v>
      </c>
      <c r="BG158" s="228" t="n">
        <f aca="false">IF(N158="zákl. prenesená",J158,0)</f>
        <v>0</v>
      </c>
      <c r="BH158" s="228" t="n">
        <f aca="false">IF(N158="zníž. prenesená",J158,0)</f>
        <v>0</v>
      </c>
      <c r="BI158" s="228" t="n">
        <f aca="false">IF(N158="nulová",J158,0)</f>
        <v>0</v>
      </c>
      <c r="BJ158" s="3" t="s">
        <v>161</v>
      </c>
      <c r="BK158" s="228" t="n">
        <f aca="false">ROUND(I158*H158,2)</f>
        <v>164.16</v>
      </c>
      <c r="BL158" s="3" t="s">
        <v>1130</v>
      </c>
      <c r="BM158" s="227" t="s">
        <v>1457</v>
      </c>
    </row>
    <row r="159" s="26" customFormat="true" ht="6.95" hidden="false" customHeight="true" outlineLevel="0" collapsed="false">
      <c r="A159" s="19"/>
      <c r="B159" s="53"/>
      <c r="C159" s="54"/>
      <c r="D159" s="54"/>
      <c r="E159" s="54"/>
      <c r="F159" s="54"/>
      <c r="G159" s="54"/>
      <c r="H159" s="54"/>
      <c r="I159" s="54"/>
      <c r="J159" s="54"/>
      <c r="K159" s="54"/>
      <c r="L159" s="25"/>
      <c r="M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</row>
  </sheetData>
  <sheetProtection algorithmName="SHA-512" hashValue="h+iEtQ7UECCJ0JyEC7mqKFgsv55NDULQHy5+Vfwe6kDX2hEak5WZsCTxyJoKiJ0swz9DRURkvpnwxcQnrTrFvw==" saltValue="1iQYsJYE+2/PBvy8FBMJwVPeB7g9HClcFiCwP4ntylgp9OKHUg0GCfN4oyiewCMs/qInTGgRBpP110hST5vQrA==" spinCount="100000" sheet="true" password="f684" objects="true" scenarios="true" formatColumns="false" formatRows="false" autoFilter="false"/>
  <autoFilter ref="C122:K158"/>
  <mergeCells count="8">
    <mergeCell ref="L2:V2"/>
    <mergeCell ref="E7:H7"/>
    <mergeCell ref="E9:H9"/>
    <mergeCell ref="E27:H27"/>
    <mergeCell ref="E85:H85"/>
    <mergeCell ref="E87:H87"/>
    <mergeCell ref="E113:H113"/>
    <mergeCell ref="E115:H115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M15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1" customFormat="false" ht="12.8" hidden="false" customHeight="false" outlineLevel="0" collapsed="false">
      <c r="A1" s="8"/>
    </row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115</v>
      </c>
    </row>
    <row r="3" customFormat="false" ht="6.95" hidden="false" customHeight="true" outlineLevel="0" collapsed="false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6"/>
      <c r="AT3" s="3" t="s">
        <v>70</v>
      </c>
    </row>
    <row r="4" customFormat="false" ht="24.95" hidden="false" customHeight="true" outlineLevel="0" collapsed="false">
      <c r="B4" s="6"/>
      <c r="D4" s="123" t="s">
        <v>128</v>
      </c>
      <c r="L4" s="6"/>
      <c r="M4" s="124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25" t="s">
        <v>12</v>
      </c>
      <c r="L6" s="6"/>
    </row>
    <row r="7" customFormat="false" ht="16.5" hidden="false" customHeight="true" outlineLevel="0" collapsed="false">
      <c r="B7" s="6"/>
      <c r="E7" s="126" t="str">
        <f aca="false">'Rekapitulácia stavby'!K6</f>
        <v>REKONŠTRUKCIA KULTÚRNEHO DOMU V OBCI NOVÝ RUSKOV</v>
      </c>
      <c r="F7" s="126"/>
      <c r="G7" s="126"/>
      <c r="H7" s="126"/>
      <c r="L7" s="6"/>
    </row>
    <row r="8" s="26" customFormat="true" ht="12" hidden="false" customHeight="true" outlineLevel="0" collapsed="false">
      <c r="A8" s="19"/>
      <c r="B8" s="25"/>
      <c r="C8" s="19"/>
      <c r="D8" s="125" t="s">
        <v>129</v>
      </c>
      <c r="E8" s="19"/>
      <c r="F8" s="19"/>
      <c r="G8" s="19"/>
      <c r="H8" s="19"/>
      <c r="I8" s="19"/>
      <c r="J8" s="19"/>
      <c r="K8" s="19"/>
      <c r="L8" s="50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26" customFormat="true" ht="30" hidden="false" customHeight="true" outlineLevel="0" collapsed="false">
      <c r="A9" s="19"/>
      <c r="B9" s="25"/>
      <c r="C9" s="19"/>
      <c r="D9" s="19"/>
      <c r="E9" s="127" t="s">
        <v>1458</v>
      </c>
      <c r="F9" s="127"/>
      <c r="G9" s="127"/>
      <c r="H9" s="127"/>
      <c r="I9" s="19"/>
      <c r="J9" s="19"/>
      <c r="K9" s="19"/>
      <c r="L9" s="50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="26" customFormat="true" ht="12.8" hidden="false" customHeight="false" outlineLevel="0" collapsed="false">
      <c r="A10" s="19"/>
      <c r="B10" s="25"/>
      <c r="C10" s="19"/>
      <c r="D10" s="19"/>
      <c r="E10" s="19"/>
      <c r="F10" s="19"/>
      <c r="G10" s="19"/>
      <c r="H10" s="19"/>
      <c r="I10" s="19"/>
      <c r="J10" s="19"/>
      <c r="K10" s="19"/>
      <c r="L10" s="50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26" customFormat="true" ht="12" hidden="false" customHeight="true" outlineLevel="0" collapsed="false">
      <c r="A11" s="19"/>
      <c r="B11" s="25"/>
      <c r="C11" s="19"/>
      <c r="D11" s="125" t="s">
        <v>14</v>
      </c>
      <c r="E11" s="19"/>
      <c r="F11" s="128" t="s">
        <v>25</v>
      </c>
      <c r="G11" s="19"/>
      <c r="H11" s="19"/>
      <c r="I11" s="125" t="s">
        <v>15</v>
      </c>
      <c r="J11" s="128"/>
      <c r="K11" s="19"/>
      <c r="L11" s="50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="26" customFormat="true" ht="12" hidden="false" customHeight="true" outlineLevel="0" collapsed="false">
      <c r="A12" s="19"/>
      <c r="B12" s="25"/>
      <c r="C12" s="19"/>
      <c r="D12" s="125" t="s">
        <v>16</v>
      </c>
      <c r="E12" s="19"/>
      <c r="F12" s="128" t="s">
        <v>827</v>
      </c>
      <c r="G12" s="19"/>
      <c r="H12" s="19"/>
      <c r="I12" s="125" t="s">
        <v>18</v>
      </c>
      <c r="J12" s="129" t="str">
        <f aca="false">'Rekapitulácia stavby'!AN8</f>
        <v>12. 2022</v>
      </c>
      <c r="K12" s="19"/>
      <c r="L12" s="50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26" customFormat="true" ht="10.8" hidden="false" customHeight="true" outlineLevel="0" collapsed="false">
      <c r="A13" s="19"/>
      <c r="B13" s="25"/>
      <c r="C13" s="19"/>
      <c r="D13" s="19"/>
      <c r="E13" s="19"/>
      <c r="F13" s="19"/>
      <c r="G13" s="19"/>
      <c r="H13" s="19"/>
      <c r="I13" s="19"/>
      <c r="J13" s="19"/>
      <c r="K13" s="19"/>
      <c r="L13" s="50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="26" customFormat="true" ht="12" hidden="false" customHeight="true" outlineLevel="0" collapsed="false">
      <c r="A14" s="19"/>
      <c r="B14" s="25"/>
      <c r="C14" s="19"/>
      <c r="D14" s="125" t="s">
        <v>20</v>
      </c>
      <c r="E14" s="19"/>
      <c r="F14" s="19"/>
      <c r="G14" s="19"/>
      <c r="H14" s="19"/>
      <c r="I14" s="125" t="s">
        <v>21</v>
      </c>
      <c r="J14" s="128"/>
      <c r="K14" s="19"/>
      <c r="L14" s="50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26" customFormat="true" ht="18" hidden="false" customHeight="true" outlineLevel="0" collapsed="false">
      <c r="A15" s="19"/>
      <c r="B15" s="25"/>
      <c r="C15" s="19"/>
      <c r="D15" s="19"/>
      <c r="E15" s="128" t="s">
        <v>828</v>
      </c>
      <c r="F15" s="19"/>
      <c r="G15" s="19"/>
      <c r="H15" s="19"/>
      <c r="I15" s="125" t="s">
        <v>23</v>
      </c>
      <c r="J15" s="128"/>
      <c r="K15" s="19"/>
      <c r="L15" s="50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="26" customFormat="true" ht="6.95" hidden="false" customHeight="true" outlineLevel="0" collapsed="false">
      <c r="A16" s="19"/>
      <c r="B16" s="25"/>
      <c r="C16" s="19"/>
      <c r="D16" s="19"/>
      <c r="E16" s="19"/>
      <c r="F16" s="19"/>
      <c r="G16" s="19"/>
      <c r="H16" s="19"/>
      <c r="I16" s="19"/>
      <c r="J16" s="19"/>
      <c r="K16" s="19"/>
      <c r="L16" s="50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="26" customFormat="true" ht="12" hidden="false" customHeight="true" outlineLevel="0" collapsed="false">
      <c r="A17" s="19"/>
      <c r="B17" s="25"/>
      <c r="C17" s="19"/>
      <c r="D17" s="125" t="s">
        <v>24</v>
      </c>
      <c r="E17" s="19"/>
      <c r="F17" s="19"/>
      <c r="G17" s="19"/>
      <c r="H17" s="19"/>
      <c r="I17" s="125" t="s">
        <v>21</v>
      </c>
      <c r="J17" s="128"/>
      <c r="K17" s="19"/>
      <c r="L17" s="50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26" customFormat="true" ht="18" hidden="false" customHeight="true" outlineLevel="0" collapsed="false">
      <c r="A18" s="19"/>
      <c r="B18" s="25"/>
      <c r="C18" s="19"/>
      <c r="D18" s="19"/>
      <c r="E18" s="128" t="s">
        <v>25</v>
      </c>
      <c r="F18" s="19"/>
      <c r="G18" s="19"/>
      <c r="H18" s="19"/>
      <c r="I18" s="125" t="s">
        <v>23</v>
      </c>
      <c r="J18" s="128"/>
      <c r="K18" s="19"/>
      <c r="L18" s="50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="26" customFormat="true" ht="6.95" hidden="false" customHeight="true" outlineLevel="0" collapsed="false">
      <c r="A19" s="19"/>
      <c r="B19" s="25"/>
      <c r="C19" s="19"/>
      <c r="D19" s="19"/>
      <c r="E19" s="19"/>
      <c r="F19" s="19"/>
      <c r="G19" s="19"/>
      <c r="H19" s="19"/>
      <c r="I19" s="19"/>
      <c r="J19" s="19"/>
      <c r="K19" s="19"/>
      <c r="L19" s="50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26" customFormat="true" ht="12" hidden="false" customHeight="true" outlineLevel="0" collapsed="false">
      <c r="A20" s="19"/>
      <c r="B20" s="25"/>
      <c r="C20" s="19"/>
      <c r="D20" s="125" t="s">
        <v>26</v>
      </c>
      <c r="E20" s="19"/>
      <c r="F20" s="19"/>
      <c r="G20" s="19"/>
      <c r="H20" s="19"/>
      <c r="I20" s="125" t="s">
        <v>21</v>
      </c>
      <c r="J20" s="128"/>
      <c r="K20" s="19"/>
      <c r="L20" s="50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="26" customFormat="true" ht="18" hidden="false" customHeight="true" outlineLevel="0" collapsed="false">
      <c r="A21" s="19"/>
      <c r="B21" s="25"/>
      <c r="C21" s="19"/>
      <c r="D21" s="19"/>
      <c r="E21" s="128" t="s">
        <v>829</v>
      </c>
      <c r="F21" s="19"/>
      <c r="G21" s="19"/>
      <c r="H21" s="19"/>
      <c r="I21" s="125" t="s">
        <v>23</v>
      </c>
      <c r="J21" s="128"/>
      <c r="K21" s="19"/>
      <c r="L21" s="50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="26" customFormat="true" ht="6.95" hidden="false" customHeight="true" outlineLevel="0" collapsed="false">
      <c r="A22" s="19"/>
      <c r="B22" s="25"/>
      <c r="C22" s="19"/>
      <c r="D22" s="19"/>
      <c r="E22" s="19"/>
      <c r="F22" s="19"/>
      <c r="G22" s="19"/>
      <c r="H22" s="19"/>
      <c r="I22" s="19"/>
      <c r="J22" s="19"/>
      <c r="K22" s="19"/>
      <c r="L22" s="50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="26" customFormat="true" ht="12" hidden="false" customHeight="true" outlineLevel="0" collapsed="false">
      <c r="A23" s="19"/>
      <c r="B23" s="25"/>
      <c r="C23" s="19"/>
      <c r="D23" s="125" t="s">
        <v>28</v>
      </c>
      <c r="E23" s="19"/>
      <c r="F23" s="19"/>
      <c r="G23" s="19"/>
      <c r="H23" s="19"/>
      <c r="I23" s="125" t="s">
        <v>21</v>
      </c>
      <c r="J23" s="128"/>
      <c r="K23" s="19"/>
      <c r="L23" s="50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="26" customFormat="true" ht="18" hidden="false" customHeight="true" outlineLevel="0" collapsed="false">
      <c r="A24" s="19"/>
      <c r="B24" s="25"/>
      <c r="C24" s="19"/>
      <c r="D24" s="19"/>
      <c r="E24" s="128" t="s">
        <v>830</v>
      </c>
      <c r="F24" s="19"/>
      <c r="G24" s="19"/>
      <c r="H24" s="19"/>
      <c r="I24" s="125" t="s">
        <v>23</v>
      </c>
      <c r="J24" s="128"/>
      <c r="K24" s="19"/>
      <c r="L24" s="50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="26" customFormat="true" ht="6.95" hidden="false" customHeight="true" outlineLevel="0" collapsed="false">
      <c r="A25" s="19"/>
      <c r="B25" s="25"/>
      <c r="C25" s="19"/>
      <c r="D25" s="19"/>
      <c r="E25" s="19"/>
      <c r="F25" s="19"/>
      <c r="G25" s="19"/>
      <c r="H25" s="19"/>
      <c r="I25" s="19"/>
      <c r="J25" s="19"/>
      <c r="K25" s="19"/>
      <c r="L25" s="50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="26" customFormat="true" ht="12" hidden="false" customHeight="true" outlineLevel="0" collapsed="false">
      <c r="A26" s="19"/>
      <c r="B26" s="25"/>
      <c r="C26" s="19"/>
      <c r="D26" s="125" t="s">
        <v>29</v>
      </c>
      <c r="E26" s="19"/>
      <c r="F26" s="19"/>
      <c r="G26" s="19"/>
      <c r="H26" s="19"/>
      <c r="I26" s="19"/>
      <c r="J26" s="19"/>
      <c r="K26" s="19"/>
      <c r="L26" s="50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="135" customFormat="true" ht="16.5" hidden="false" customHeight="true" outlineLevel="0" collapsed="false">
      <c r="A27" s="131"/>
      <c r="B27" s="132"/>
      <c r="C27" s="131"/>
      <c r="D27" s="131"/>
      <c r="E27" s="133"/>
      <c r="F27" s="133"/>
      <c r="G27" s="133"/>
      <c r="H27" s="133"/>
      <c r="I27" s="131"/>
      <c r="J27" s="131"/>
      <c r="K27" s="131"/>
      <c r="L27" s="134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6" customFormat="true" ht="6.95" hidden="false" customHeight="true" outlineLevel="0" collapsed="false">
      <c r="A28" s="19"/>
      <c r="B28" s="25"/>
      <c r="C28" s="19"/>
      <c r="D28" s="19"/>
      <c r="E28" s="19"/>
      <c r="F28" s="19"/>
      <c r="G28" s="19"/>
      <c r="H28" s="19"/>
      <c r="I28" s="19"/>
      <c r="J28" s="19"/>
      <c r="K28" s="19"/>
      <c r="L28" s="50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="26" customFormat="true" ht="6.95" hidden="false" customHeight="true" outlineLevel="0" collapsed="false">
      <c r="A29" s="19"/>
      <c r="B29" s="25"/>
      <c r="C29" s="19"/>
      <c r="D29" s="136"/>
      <c r="E29" s="136"/>
      <c r="F29" s="136"/>
      <c r="G29" s="136"/>
      <c r="H29" s="136"/>
      <c r="I29" s="136"/>
      <c r="J29" s="136"/>
      <c r="K29" s="136"/>
      <c r="L29" s="50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="26" customFormat="true" ht="25.45" hidden="false" customHeight="true" outlineLevel="0" collapsed="false">
      <c r="A30" s="19"/>
      <c r="B30" s="25"/>
      <c r="C30" s="19"/>
      <c r="D30" s="137" t="s">
        <v>30</v>
      </c>
      <c r="E30" s="19"/>
      <c r="F30" s="19"/>
      <c r="G30" s="19"/>
      <c r="H30" s="19"/>
      <c r="I30" s="19"/>
      <c r="J30" s="138" t="n">
        <f aca="false">ROUND(J123, 2)</f>
        <v>4322.75</v>
      </c>
      <c r="K30" s="19"/>
      <c r="L30" s="50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="26" customFormat="true" ht="6.95" hidden="false" customHeight="true" outlineLevel="0" collapsed="false">
      <c r="A31" s="19"/>
      <c r="B31" s="25"/>
      <c r="C31" s="19"/>
      <c r="D31" s="136"/>
      <c r="E31" s="136"/>
      <c r="F31" s="136"/>
      <c r="G31" s="136"/>
      <c r="H31" s="136"/>
      <c r="I31" s="136"/>
      <c r="J31" s="136"/>
      <c r="K31" s="136"/>
      <c r="L31" s="50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26" customFormat="true" ht="14.4" hidden="false" customHeight="true" outlineLevel="0" collapsed="false">
      <c r="A32" s="19"/>
      <c r="B32" s="25"/>
      <c r="C32" s="19"/>
      <c r="D32" s="19"/>
      <c r="E32" s="19"/>
      <c r="F32" s="139" t="s">
        <v>32</v>
      </c>
      <c r="G32" s="19"/>
      <c r="H32" s="19"/>
      <c r="I32" s="139" t="s">
        <v>31</v>
      </c>
      <c r="J32" s="139" t="s">
        <v>33</v>
      </c>
      <c r="K32" s="19"/>
      <c r="L32" s="50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="26" customFormat="true" ht="14.4" hidden="false" customHeight="true" outlineLevel="0" collapsed="false">
      <c r="A33" s="19"/>
      <c r="B33" s="25"/>
      <c r="C33" s="19"/>
      <c r="D33" s="140" t="s">
        <v>34</v>
      </c>
      <c r="E33" s="141" t="s">
        <v>35</v>
      </c>
      <c r="F33" s="142" t="n">
        <f aca="false">ROUND((SUM(BE123:BE157)),  2)</f>
        <v>0</v>
      </c>
      <c r="G33" s="143"/>
      <c r="H33" s="143"/>
      <c r="I33" s="144" t="n">
        <v>0.2</v>
      </c>
      <c r="J33" s="142" t="n">
        <f aca="false">ROUND(((SUM(BE123:BE157))*I33),  2)</f>
        <v>0</v>
      </c>
      <c r="K33" s="19"/>
      <c r="L33" s="50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="26" customFormat="true" ht="14.4" hidden="false" customHeight="true" outlineLevel="0" collapsed="false">
      <c r="A34" s="19"/>
      <c r="B34" s="25"/>
      <c r="C34" s="19"/>
      <c r="D34" s="19"/>
      <c r="E34" s="141" t="s">
        <v>36</v>
      </c>
      <c r="F34" s="145" t="n">
        <f aca="false">ROUND((SUM(BF123:BF157)),  2)</f>
        <v>4322.75</v>
      </c>
      <c r="G34" s="19"/>
      <c r="H34" s="19"/>
      <c r="I34" s="146" t="n">
        <v>0.2</v>
      </c>
      <c r="J34" s="145" t="n">
        <f aca="false">ROUND(((SUM(BF123:BF157))*I34),  2)</f>
        <v>864.55</v>
      </c>
      <c r="K34" s="19"/>
      <c r="L34" s="50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26" customFormat="true" ht="14.4" hidden="true" customHeight="true" outlineLevel="0" collapsed="false">
      <c r="A35" s="19"/>
      <c r="B35" s="25"/>
      <c r="C35" s="19"/>
      <c r="D35" s="19"/>
      <c r="E35" s="125" t="s">
        <v>37</v>
      </c>
      <c r="F35" s="145" t="n">
        <f aca="false">ROUND((SUM(BG123:BG157)),  2)</f>
        <v>0</v>
      </c>
      <c r="G35" s="19"/>
      <c r="H35" s="19"/>
      <c r="I35" s="146" t="n">
        <v>0.2</v>
      </c>
      <c r="J35" s="145" t="n">
        <f aca="false">0</f>
        <v>0</v>
      </c>
      <c r="K35" s="19"/>
      <c r="L35" s="50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26" customFormat="true" ht="14.4" hidden="true" customHeight="true" outlineLevel="0" collapsed="false">
      <c r="A36" s="19"/>
      <c r="B36" s="25"/>
      <c r="C36" s="19"/>
      <c r="D36" s="19"/>
      <c r="E36" s="125" t="s">
        <v>38</v>
      </c>
      <c r="F36" s="145" t="n">
        <f aca="false">ROUND((SUM(BH123:BH157)),  2)</f>
        <v>0</v>
      </c>
      <c r="G36" s="19"/>
      <c r="H36" s="19"/>
      <c r="I36" s="146" t="n">
        <v>0.2</v>
      </c>
      <c r="J36" s="145" t="n">
        <f aca="false">0</f>
        <v>0</v>
      </c>
      <c r="K36" s="19"/>
      <c r="L36" s="50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="26" customFormat="true" ht="14.4" hidden="true" customHeight="true" outlineLevel="0" collapsed="false">
      <c r="A37" s="19"/>
      <c r="B37" s="25"/>
      <c r="C37" s="19"/>
      <c r="D37" s="19"/>
      <c r="E37" s="141" t="s">
        <v>39</v>
      </c>
      <c r="F37" s="142" t="n">
        <f aca="false">ROUND((SUM(BI123:BI157)),  2)</f>
        <v>0</v>
      </c>
      <c r="G37" s="143"/>
      <c r="H37" s="143"/>
      <c r="I37" s="144" t="n">
        <v>0</v>
      </c>
      <c r="J37" s="142" t="n">
        <f aca="false">0</f>
        <v>0</v>
      </c>
      <c r="K37" s="19"/>
      <c r="L37" s="50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="26" customFormat="true" ht="6.95" hidden="false" customHeight="true" outlineLevel="0" collapsed="false">
      <c r="A38" s="19"/>
      <c r="B38" s="25"/>
      <c r="C38" s="19"/>
      <c r="D38" s="19"/>
      <c r="E38" s="19"/>
      <c r="F38" s="19"/>
      <c r="G38" s="19"/>
      <c r="H38" s="19"/>
      <c r="I38" s="19"/>
      <c r="J38" s="19"/>
      <c r="K38" s="19"/>
      <c r="L38" s="50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="26" customFormat="true" ht="25.45" hidden="false" customHeight="true" outlineLevel="0" collapsed="false">
      <c r="A39" s="19"/>
      <c r="B39" s="25"/>
      <c r="C39" s="147"/>
      <c r="D39" s="148" t="s">
        <v>40</v>
      </c>
      <c r="E39" s="149"/>
      <c r="F39" s="149"/>
      <c r="G39" s="150" t="s">
        <v>41</v>
      </c>
      <c r="H39" s="151" t="s">
        <v>42</v>
      </c>
      <c r="I39" s="149"/>
      <c r="J39" s="152" t="n">
        <f aca="false">SUM(J30:J37)</f>
        <v>5187.3</v>
      </c>
      <c r="K39" s="153"/>
      <c r="L39" s="50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="26" customFormat="true" ht="14.4" hidden="false" customHeight="true" outlineLevel="0" collapsed="false">
      <c r="A40" s="19"/>
      <c r="B40" s="25"/>
      <c r="C40" s="19"/>
      <c r="D40" s="19"/>
      <c r="E40" s="19"/>
      <c r="F40" s="19"/>
      <c r="G40" s="19"/>
      <c r="H40" s="19"/>
      <c r="I40" s="19"/>
      <c r="J40" s="19"/>
      <c r="K40" s="19"/>
      <c r="L40" s="50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6" customFormat="true" ht="14.4" hidden="false" customHeight="true" outlineLevel="0" collapsed="false">
      <c r="B50" s="50"/>
      <c r="D50" s="154" t="s">
        <v>43</v>
      </c>
      <c r="E50" s="155"/>
      <c r="F50" s="155"/>
      <c r="G50" s="154" t="s">
        <v>44</v>
      </c>
      <c r="H50" s="155"/>
      <c r="I50" s="155"/>
      <c r="J50" s="155"/>
      <c r="K50" s="155"/>
      <c r="L50" s="50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6" customFormat="true" ht="12.8" hidden="false" customHeight="false" outlineLevel="0" collapsed="false">
      <c r="A61" s="19"/>
      <c r="B61" s="25"/>
      <c r="C61" s="19"/>
      <c r="D61" s="156" t="s">
        <v>45</v>
      </c>
      <c r="E61" s="157"/>
      <c r="F61" s="158" t="s">
        <v>46</v>
      </c>
      <c r="G61" s="156" t="s">
        <v>45</v>
      </c>
      <c r="H61" s="157"/>
      <c r="I61" s="157"/>
      <c r="J61" s="159" t="s">
        <v>46</v>
      </c>
      <c r="K61" s="157"/>
      <c r="L61" s="50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6" customFormat="true" ht="12.8" hidden="false" customHeight="false" outlineLevel="0" collapsed="false">
      <c r="A65" s="19"/>
      <c r="B65" s="25"/>
      <c r="C65" s="19"/>
      <c r="D65" s="154" t="s">
        <v>47</v>
      </c>
      <c r="E65" s="160"/>
      <c r="F65" s="160"/>
      <c r="G65" s="154" t="s">
        <v>48</v>
      </c>
      <c r="H65" s="160"/>
      <c r="I65" s="160"/>
      <c r="J65" s="160"/>
      <c r="K65" s="160"/>
      <c r="L65" s="50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6" customFormat="true" ht="12.8" hidden="false" customHeight="false" outlineLevel="0" collapsed="false">
      <c r="A76" s="19"/>
      <c r="B76" s="25"/>
      <c r="C76" s="19"/>
      <c r="D76" s="156" t="s">
        <v>45</v>
      </c>
      <c r="E76" s="157"/>
      <c r="F76" s="158" t="s">
        <v>46</v>
      </c>
      <c r="G76" s="156" t="s">
        <v>45</v>
      </c>
      <c r="H76" s="157"/>
      <c r="I76" s="157"/>
      <c r="J76" s="159" t="s">
        <v>46</v>
      </c>
      <c r="K76" s="157"/>
      <c r="L76" s="50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="26" customFormat="true" ht="14.4" hidden="false" customHeight="true" outlineLevel="0" collapsed="false">
      <c r="A77" s="19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50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="26" customFormat="true" ht="6.95" hidden="false" customHeight="true" outlineLevel="0" collapsed="false">
      <c r="A81" s="19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50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="26" customFormat="true" ht="24.95" hidden="false" customHeight="true" outlineLevel="0" collapsed="false">
      <c r="A82" s="19"/>
      <c r="B82" s="20"/>
      <c r="C82" s="9" t="s">
        <v>131</v>
      </c>
      <c r="D82" s="21"/>
      <c r="E82" s="21"/>
      <c r="F82" s="21"/>
      <c r="G82" s="21"/>
      <c r="H82" s="21"/>
      <c r="I82" s="21"/>
      <c r="J82" s="21"/>
      <c r="K82" s="21"/>
      <c r="L82" s="50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="26" customFormat="true" ht="6.95" hidden="false" customHeight="true" outlineLevel="0" collapsed="false">
      <c r="A83" s="19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50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="26" customFormat="true" ht="12" hidden="false" customHeight="true" outlineLevel="0" collapsed="false">
      <c r="A84" s="19"/>
      <c r="B84" s="20"/>
      <c r="C84" s="15" t="s">
        <v>12</v>
      </c>
      <c r="D84" s="21"/>
      <c r="E84" s="21"/>
      <c r="F84" s="21"/>
      <c r="G84" s="21"/>
      <c r="H84" s="21"/>
      <c r="I84" s="21"/>
      <c r="J84" s="21"/>
      <c r="K84" s="21"/>
      <c r="L84" s="50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="26" customFormat="true" ht="16.5" hidden="false" customHeight="true" outlineLevel="0" collapsed="false">
      <c r="A85" s="19"/>
      <c r="B85" s="20"/>
      <c r="C85" s="21"/>
      <c r="D85" s="21"/>
      <c r="E85" s="165" t="str">
        <f aca="false">E7</f>
        <v>REKONŠTRUKCIA KULTÚRNEHO DOMU V OBCI NOVÝ RUSKOV</v>
      </c>
      <c r="F85" s="165"/>
      <c r="G85" s="165"/>
      <c r="H85" s="165"/>
      <c r="I85" s="21"/>
      <c r="J85" s="21"/>
      <c r="K85" s="21"/>
      <c r="L85" s="50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="26" customFormat="true" ht="12" hidden="false" customHeight="true" outlineLevel="0" collapsed="false">
      <c r="A86" s="19"/>
      <c r="B86" s="20"/>
      <c r="C86" s="15" t="s">
        <v>129</v>
      </c>
      <c r="D86" s="21"/>
      <c r="E86" s="21"/>
      <c r="F86" s="21"/>
      <c r="G86" s="21"/>
      <c r="H86" s="21"/>
      <c r="I86" s="21"/>
      <c r="J86" s="21"/>
      <c r="K86" s="21"/>
      <c r="L86" s="50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="26" customFormat="true" ht="30" hidden="false" customHeight="true" outlineLevel="0" collapsed="false">
      <c r="A87" s="19"/>
      <c r="B87" s="20"/>
      <c r="C87" s="21"/>
      <c r="D87" s="21"/>
      <c r="E87" s="65" t="str">
        <f aca="false">E9</f>
        <v>C 2.5.4 - Prípojky inžinierských sietí - výmena/realizácia prípojky - plynu</v>
      </c>
      <c r="F87" s="65"/>
      <c r="G87" s="65"/>
      <c r="H87" s="65"/>
      <c r="I87" s="21"/>
      <c r="J87" s="21"/>
      <c r="K87" s="21"/>
      <c r="L87" s="50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="26" customFormat="true" ht="6.95" hidden="false" customHeight="true" outlineLevel="0" collapsed="false">
      <c r="A88" s="19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50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="26" customFormat="true" ht="12" hidden="false" customHeight="true" outlineLevel="0" collapsed="false">
      <c r="A89" s="19"/>
      <c r="B89" s="20"/>
      <c r="C89" s="15" t="s">
        <v>16</v>
      </c>
      <c r="D89" s="21"/>
      <c r="E89" s="21"/>
      <c r="F89" s="16" t="str">
        <f aca="false">F12</f>
        <v>obec Veľký Ruskov</v>
      </c>
      <c r="G89" s="21"/>
      <c r="H89" s="21"/>
      <c r="I89" s="15" t="s">
        <v>18</v>
      </c>
      <c r="J89" s="166" t="str">
        <f aca="false">IF(J12="","",J12)</f>
        <v>12. 2022</v>
      </c>
      <c r="K89" s="21"/>
      <c r="L89" s="50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="26" customFormat="true" ht="6.95" hidden="false" customHeight="true" outlineLevel="0" collapsed="false">
      <c r="A90" s="19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50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="26" customFormat="true" ht="25.65" hidden="false" customHeight="true" outlineLevel="0" collapsed="false">
      <c r="A91" s="19"/>
      <c r="B91" s="20"/>
      <c r="C91" s="15" t="s">
        <v>20</v>
      </c>
      <c r="D91" s="21"/>
      <c r="E91" s="21"/>
      <c r="F91" s="16" t="str">
        <f aca="false">E15</f>
        <v>obec Nový Ruskov</v>
      </c>
      <c r="G91" s="21"/>
      <c r="H91" s="21"/>
      <c r="I91" s="15" t="s">
        <v>26</v>
      </c>
      <c r="J91" s="167" t="str">
        <f aca="false">E21</f>
        <v>Ing. Pavol Fedorčák, PhD.</v>
      </c>
      <c r="K91" s="21"/>
      <c r="L91" s="50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="26" customFormat="true" ht="15.15" hidden="false" customHeight="true" outlineLevel="0" collapsed="false">
      <c r="A92" s="19"/>
      <c r="B92" s="20"/>
      <c r="C92" s="15" t="s">
        <v>24</v>
      </c>
      <c r="D92" s="21"/>
      <c r="E92" s="21"/>
      <c r="F92" s="16" t="str">
        <f aca="false">IF(E18="","",E18)</f>
        <v> </v>
      </c>
      <c r="G92" s="21"/>
      <c r="H92" s="21"/>
      <c r="I92" s="15" t="s">
        <v>28</v>
      </c>
      <c r="J92" s="167" t="str">
        <f aca="false">E24</f>
        <v>Ing. Peter Antol</v>
      </c>
      <c r="K92" s="21"/>
      <c r="L92" s="50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="26" customFormat="true" ht="10.3" hidden="false" customHeight="true" outlineLevel="0" collapsed="false">
      <c r="A93" s="19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50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="26" customFormat="true" ht="29.3" hidden="false" customHeight="true" outlineLevel="0" collapsed="false">
      <c r="A94" s="19"/>
      <c r="B94" s="20"/>
      <c r="C94" s="168" t="s">
        <v>132</v>
      </c>
      <c r="D94" s="169"/>
      <c r="E94" s="169"/>
      <c r="F94" s="169"/>
      <c r="G94" s="169"/>
      <c r="H94" s="169"/>
      <c r="I94" s="169"/>
      <c r="J94" s="170" t="s">
        <v>133</v>
      </c>
      <c r="K94" s="169"/>
      <c r="L94" s="50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="26" customFormat="true" ht="10.3" hidden="false" customHeight="true" outlineLevel="0" collapsed="false">
      <c r="A95" s="19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50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="26" customFormat="true" ht="22.8" hidden="false" customHeight="true" outlineLevel="0" collapsed="false">
      <c r="A96" s="19"/>
      <c r="B96" s="20"/>
      <c r="C96" s="171" t="s">
        <v>134</v>
      </c>
      <c r="D96" s="21"/>
      <c r="E96" s="21"/>
      <c r="F96" s="21"/>
      <c r="G96" s="21"/>
      <c r="H96" s="21"/>
      <c r="I96" s="21"/>
      <c r="J96" s="172" t="n">
        <f aca="false">J123</f>
        <v>4322.75</v>
      </c>
      <c r="K96" s="21"/>
      <c r="L96" s="50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U96" s="3" t="s">
        <v>135</v>
      </c>
    </row>
    <row r="97" s="173" customFormat="true" ht="24.95" hidden="false" customHeight="true" outlineLevel="0" collapsed="false">
      <c r="B97" s="174"/>
      <c r="C97" s="175"/>
      <c r="D97" s="176" t="s">
        <v>136</v>
      </c>
      <c r="E97" s="177"/>
      <c r="F97" s="177"/>
      <c r="G97" s="177"/>
      <c r="H97" s="177"/>
      <c r="I97" s="177"/>
      <c r="J97" s="178" t="n">
        <f aca="false">J124</f>
        <v>3396.57</v>
      </c>
      <c r="K97" s="175"/>
      <c r="L97" s="179"/>
    </row>
    <row r="98" s="180" customFormat="true" ht="19.95" hidden="false" customHeight="true" outlineLevel="0" collapsed="false">
      <c r="B98" s="181"/>
      <c r="C98" s="182"/>
      <c r="D98" s="183" t="s">
        <v>317</v>
      </c>
      <c r="E98" s="184"/>
      <c r="F98" s="184"/>
      <c r="G98" s="184"/>
      <c r="H98" s="184"/>
      <c r="I98" s="184"/>
      <c r="J98" s="185" t="n">
        <f aca="false">J125</f>
        <v>3387.4</v>
      </c>
      <c r="K98" s="182"/>
      <c r="L98" s="186"/>
    </row>
    <row r="99" s="180" customFormat="true" ht="19.95" hidden="false" customHeight="true" outlineLevel="0" collapsed="false">
      <c r="B99" s="181"/>
      <c r="C99" s="182"/>
      <c r="D99" s="183" t="s">
        <v>139</v>
      </c>
      <c r="E99" s="184"/>
      <c r="F99" s="184"/>
      <c r="G99" s="184"/>
      <c r="H99" s="184"/>
      <c r="I99" s="184"/>
      <c r="J99" s="185" t="n">
        <f aca="false">J136</f>
        <v>9.17</v>
      </c>
      <c r="K99" s="182"/>
      <c r="L99" s="186"/>
    </row>
    <row r="100" s="173" customFormat="true" ht="24.95" hidden="false" customHeight="true" outlineLevel="0" collapsed="false">
      <c r="B100" s="174"/>
      <c r="C100" s="175"/>
      <c r="D100" s="176" t="s">
        <v>140</v>
      </c>
      <c r="E100" s="177"/>
      <c r="F100" s="177"/>
      <c r="G100" s="177"/>
      <c r="H100" s="177"/>
      <c r="I100" s="177"/>
      <c r="J100" s="178" t="n">
        <f aca="false">J138</f>
        <v>474.2</v>
      </c>
      <c r="K100" s="175"/>
      <c r="L100" s="179"/>
    </row>
    <row r="101" s="180" customFormat="true" ht="19.95" hidden="false" customHeight="true" outlineLevel="0" collapsed="false">
      <c r="B101" s="181"/>
      <c r="C101" s="182"/>
      <c r="D101" s="183" t="s">
        <v>1459</v>
      </c>
      <c r="E101" s="184"/>
      <c r="F101" s="184"/>
      <c r="G101" s="184"/>
      <c r="H101" s="184"/>
      <c r="I101" s="184"/>
      <c r="J101" s="185" t="n">
        <f aca="false">J139</f>
        <v>474.2</v>
      </c>
      <c r="K101" s="182"/>
      <c r="L101" s="186"/>
    </row>
    <row r="102" s="173" customFormat="true" ht="24.95" hidden="false" customHeight="true" outlineLevel="0" collapsed="false">
      <c r="B102" s="174"/>
      <c r="C102" s="175"/>
      <c r="D102" s="176" t="s">
        <v>835</v>
      </c>
      <c r="E102" s="177"/>
      <c r="F102" s="177"/>
      <c r="G102" s="177"/>
      <c r="H102" s="177"/>
      <c r="I102" s="177"/>
      <c r="J102" s="178" t="n">
        <f aca="false">J151</f>
        <v>211.98</v>
      </c>
      <c r="K102" s="175"/>
      <c r="L102" s="179"/>
    </row>
    <row r="103" s="173" customFormat="true" ht="24.95" hidden="false" customHeight="true" outlineLevel="0" collapsed="false">
      <c r="B103" s="174"/>
      <c r="C103" s="175"/>
      <c r="D103" s="176" t="s">
        <v>1460</v>
      </c>
      <c r="E103" s="177"/>
      <c r="F103" s="177"/>
      <c r="G103" s="177"/>
      <c r="H103" s="177"/>
      <c r="I103" s="177"/>
      <c r="J103" s="178" t="n">
        <f aca="false">J154</f>
        <v>240</v>
      </c>
      <c r="K103" s="175"/>
      <c r="L103" s="179"/>
    </row>
    <row r="104" s="26" customFormat="true" ht="21.85" hidden="false" customHeight="true" outlineLevel="0" collapsed="false">
      <c r="A104" s="19"/>
      <c r="B104" s="20"/>
      <c r="C104" s="21"/>
      <c r="D104" s="21"/>
      <c r="E104" s="21"/>
      <c r="F104" s="21"/>
      <c r="G104" s="21"/>
      <c r="H104" s="21"/>
      <c r="I104" s="21"/>
      <c r="J104" s="21"/>
      <c r="K104" s="21"/>
      <c r="L104" s="50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</row>
    <row r="105" s="26" customFormat="true" ht="6.95" hidden="false" customHeight="true" outlineLevel="0" collapsed="false">
      <c r="A105" s="19"/>
      <c r="B105" s="53"/>
      <c r="C105" s="54"/>
      <c r="D105" s="54"/>
      <c r="E105" s="54"/>
      <c r="F105" s="54"/>
      <c r="G105" s="54"/>
      <c r="H105" s="54"/>
      <c r="I105" s="54"/>
      <c r="J105" s="54"/>
      <c r="K105" s="54"/>
      <c r="L105" s="50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</row>
    <row r="109" s="26" customFormat="true" ht="6.95" hidden="false" customHeight="true" outlineLevel="0" collapsed="false">
      <c r="A109" s="19"/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0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="26" customFormat="true" ht="24.95" hidden="false" customHeight="true" outlineLevel="0" collapsed="false">
      <c r="A110" s="19"/>
      <c r="B110" s="20"/>
      <c r="C110" s="9" t="s">
        <v>144</v>
      </c>
      <c r="D110" s="21"/>
      <c r="E110" s="21"/>
      <c r="F110" s="21"/>
      <c r="G110" s="21"/>
      <c r="H110" s="21"/>
      <c r="I110" s="21"/>
      <c r="J110" s="21"/>
      <c r="K110" s="21"/>
      <c r="L110" s="50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="26" customFormat="true" ht="6.95" hidden="false" customHeight="true" outlineLevel="0" collapsed="false">
      <c r="A111" s="19"/>
      <c r="B111" s="20"/>
      <c r="C111" s="21"/>
      <c r="D111" s="21"/>
      <c r="E111" s="21"/>
      <c r="F111" s="21"/>
      <c r="G111" s="21"/>
      <c r="H111" s="21"/>
      <c r="I111" s="21"/>
      <c r="J111" s="21"/>
      <c r="K111" s="21"/>
      <c r="L111" s="50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="26" customFormat="true" ht="12" hidden="false" customHeight="true" outlineLevel="0" collapsed="false">
      <c r="A112" s="19"/>
      <c r="B112" s="20"/>
      <c r="C112" s="15" t="s">
        <v>12</v>
      </c>
      <c r="D112" s="21"/>
      <c r="E112" s="21"/>
      <c r="F112" s="21"/>
      <c r="G112" s="21"/>
      <c r="H112" s="21"/>
      <c r="I112" s="21"/>
      <c r="J112" s="21"/>
      <c r="K112" s="21"/>
      <c r="L112" s="50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="26" customFormat="true" ht="16.5" hidden="false" customHeight="true" outlineLevel="0" collapsed="false">
      <c r="A113" s="19"/>
      <c r="B113" s="20"/>
      <c r="C113" s="21"/>
      <c r="D113" s="21"/>
      <c r="E113" s="165" t="str">
        <f aca="false">E7</f>
        <v>REKONŠTRUKCIA KULTÚRNEHO DOMU V OBCI NOVÝ RUSKOV</v>
      </c>
      <c r="F113" s="165"/>
      <c r="G113" s="165"/>
      <c r="H113" s="165"/>
      <c r="I113" s="21"/>
      <c r="J113" s="21"/>
      <c r="K113" s="21"/>
      <c r="L113" s="50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="26" customFormat="true" ht="12" hidden="false" customHeight="true" outlineLevel="0" collapsed="false">
      <c r="A114" s="19"/>
      <c r="B114" s="20"/>
      <c r="C114" s="15" t="s">
        <v>129</v>
      </c>
      <c r="D114" s="21"/>
      <c r="E114" s="21"/>
      <c r="F114" s="21"/>
      <c r="G114" s="21"/>
      <c r="H114" s="21"/>
      <c r="I114" s="21"/>
      <c r="J114" s="21"/>
      <c r="K114" s="21"/>
      <c r="L114" s="50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="26" customFormat="true" ht="30" hidden="false" customHeight="true" outlineLevel="0" collapsed="false">
      <c r="A115" s="19"/>
      <c r="B115" s="20"/>
      <c r="C115" s="21"/>
      <c r="D115" s="21"/>
      <c r="E115" s="65" t="str">
        <f aca="false">E9</f>
        <v>C 2.5.4 - Prípojky inžinierských sietí - výmena/realizácia prípojky - plynu</v>
      </c>
      <c r="F115" s="65"/>
      <c r="G115" s="65"/>
      <c r="H115" s="65"/>
      <c r="I115" s="21"/>
      <c r="J115" s="21"/>
      <c r="K115" s="21"/>
      <c r="L115" s="50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="26" customFormat="true" ht="6.95" hidden="false" customHeight="true" outlineLevel="0" collapsed="false">
      <c r="A116" s="19"/>
      <c r="B116" s="20"/>
      <c r="C116" s="21"/>
      <c r="D116" s="21"/>
      <c r="E116" s="21"/>
      <c r="F116" s="21"/>
      <c r="G116" s="21"/>
      <c r="H116" s="21"/>
      <c r="I116" s="21"/>
      <c r="J116" s="21"/>
      <c r="K116" s="21"/>
      <c r="L116" s="50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="26" customFormat="true" ht="12" hidden="false" customHeight="true" outlineLevel="0" collapsed="false">
      <c r="A117" s="19"/>
      <c r="B117" s="20"/>
      <c r="C117" s="15" t="s">
        <v>16</v>
      </c>
      <c r="D117" s="21"/>
      <c r="E117" s="21"/>
      <c r="F117" s="16" t="str">
        <f aca="false">F12</f>
        <v>obec Veľký Ruskov</v>
      </c>
      <c r="G117" s="21"/>
      <c r="H117" s="21"/>
      <c r="I117" s="15" t="s">
        <v>18</v>
      </c>
      <c r="J117" s="166" t="str">
        <f aca="false">IF(J12="","",J12)</f>
        <v>12. 2022</v>
      </c>
      <c r="K117" s="21"/>
      <c r="L117" s="50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="26" customFormat="true" ht="6.95" hidden="false" customHeight="true" outlineLevel="0" collapsed="false">
      <c r="A118" s="19"/>
      <c r="B118" s="20"/>
      <c r="C118" s="21"/>
      <c r="D118" s="21"/>
      <c r="E118" s="21"/>
      <c r="F118" s="21"/>
      <c r="G118" s="21"/>
      <c r="H118" s="21"/>
      <c r="I118" s="21"/>
      <c r="J118" s="21"/>
      <c r="K118" s="21"/>
      <c r="L118" s="50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</row>
    <row r="119" s="26" customFormat="true" ht="25.65" hidden="false" customHeight="true" outlineLevel="0" collapsed="false">
      <c r="A119" s="19"/>
      <c r="B119" s="20"/>
      <c r="C119" s="15" t="s">
        <v>20</v>
      </c>
      <c r="D119" s="21"/>
      <c r="E119" s="21"/>
      <c r="F119" s="16" t="str">
        <f aca="false">E15</f>
        <v>obec Nový Ruskov</v>
      </c>
      <c r="G119" s="21"/>
      <c r="H119" s="21"/>
      <c r="I119" s="15" t="s">
        <v>26</v>
      </c>
      <c r="J119" s="167" t="str">
        <f aca="false">E21</f>
        <v>Ing. Pavol Fedorčák, PhD.</v>
      </c>
      <c r="K119" s="21"/>
      <c r="L119" s="50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="26" customFormat="true" ht="15.15" hidden="false" customHeight="true" outlineLevel="0" collapsed="false">
      <c r="A120" s="19"/>
      <c r="B120" s="20"/>
      <c r="C120" s="15" t="s">
        <v>24</v>
      </c>
      <c r="D120" s="21"/>
      <c r="E120" s="21"/>
      <c r="F120" s="16" t="str">
        <f aca="false">IF(E18="","",E18)</f>
        <v> </v>
      </c>
      <c r="G120" s="21"/>
      <c r="H120" s="21"/>
      <c r="I120" s="15" t="s">
        <v>28</v>
      </c>
      <c r="J120" s="167" t="str">
        <f aca="false">E24</f>
        <v>Ing. Peter Antol</v>
      </c>
      <c r="K120" s="21"/>
      <c r="L120" s="50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="26" customFormat="true" ht="10.3" hidden="false" customHeight="true" outlineLevel="0" collapsed="false">
      <c r="A121" s="19"/>
      <c r="B121" s="20"/>
      <c r="C121" s="21"/>
      <c r="D121" s="21"/>
      <c r="E121" s="21"/>
      <c r="F121" s="21"/>
      <c r="G121" s="21"/>
      <c r="H121" s="21"/>
      <c r="I121" s="21"/>
      <c r="J121" s="21"/>
      <c r="K121" s="21"/>
      <c r="L121" s="50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="194" customFormat="true" ht="29.3" hidden="false" customHeight="true" outlineLevel="0" collapsed="false">
      <c r="A122" s="187"/>
      <c r="B122" s="188"/>
      <c r="C122" s="189" t="s">
        <v>145</v>
      </c>
      <c r="D122" s="190" t="s">
        <v>55</v>
      </c>
      <c r="E122" s="190" t="s">
        <v>51</v>
      </c>
      <c r="F122" s="190" t="s">
        <v>52</v>
      </c>
      <c r="G122" s="190" t="s">
        <v>146</v>
      </c>
      <c r="H122" s="190" t="s">
        <v>147</v>
      </c>
      <c r="I122" s="190" t="s">
        <v>148</v>
      </c>
      <c r="J122" s="191" t="s">
        <v>133</v>
      </c>
      <c r="K122" s="192" t="s">
        <v>149</v>
      </c>
      <c r="L122" s="193"/>
      <c r="M122" s="83"/>
      <c r="N122" s="84" t="s">
        <v>34</v>
      </c>
      <c r="O122" s="84" t="s">
        <v>150</v>
      </c>
      <c r="P122" s="84" t="s">
        <v>151</v>
      </c>
      <c r="Q122" s="84" t="s">
        <v>152</v>
      </c>
      <c r="R122" s="84" t="s">
        <v>153</v>
      </c>
      <c r="S122" s="84" t="s">
        <v>154</v>
      </c>
      <c r="T122" s="85" t="s">
        <v>155</v>
      </c>
      <c r="U122" s="187"/>
      <c r="V122" s="187"/>
      <c r="W122" s="187"/>
      <c r="X122" s="187"/>
      <c r="Y122" s="187"/>
      <c r="Z122" s="187"/>
      <c r="AA122" s="187"/>
      <c r="AB122" s="187"/>
      <c r="AC122" s="187"/>
      <c r="AD122" s="187"/>
      <c r="AE122" s="187"/>
    </row>
    <row r="123" s="26" customFormat="true" ht="22.8" hidden="false" customHeight="true" outlineLevel="0" collapsed="false">
      <c r="A123" s="19"/>
      <c r="B123" s="20"/>
      <c r="C123" s="91" t="s">
        <v>134</v>
      </c>
      <c r="D123" s="21"/>
      <c r="E123" s="21"/>
      <c r="F123" s="21"/>
      <c r="G123" s="21"/>
      <c r="H123" s="21"/>
      <c r="I123" s="21"/>
      <c r="J123" s="195" t="n">
        <f aca="false">BK123</f>
        <v>4322.75</v>
      </c>
      <c r="K123" s="21"/>
      <c r="L123" s="25"/>
      <c r="M123" s="86"/>
      <c r="N123" s="196"/>
      <c r="O123" s="87"/>
      <c r="P123" s="197" t="n">
        <f aca="false">P124+P138+P151+P154</f>
        <v>193.206</v>
      </c>
      <c r="Q123" s="87"/>
      <c r="R123" s="197" t="n">
        <f aca="false">R124+R138+R151+R154</f>
        <v>20.03315</v>
      </c>
      <c r="S123" s="87"/>
      <c r="T123" s="198" t="n">
        <f aca="false">T124+T138+T151+T154</f>
        <v>0.1016</v>
      </c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T123" s="3" t="s">
        <v>69</v>
      </c>
      <c r="AU123" s="3" t="s">
        <v>135</v>
      </c>
      <c r="BK123" s="199" t="n">
        <f aca="false">BK124+BK138+BK151+BK154</f>
        <v>4322.75</v>
      </c>
    </row>
    <row r="124" s="200" customFormat="true" ht="25.9" hidden="false" customHeight="true" outlineLevel="0" collapsed="false">
      <c r="B124" s="201"/>
      <c r="C124" s="202"/>
      <c r="D124" s="203" t="s">
        <v>69</v>
      </c>
      <c r="E124" s="204" t="s">
        <v>156</v>
      </c>
      <c r="F124" s="204" t="s">
        <v>157</v>
      </c>
      <c r="G124" s="202"/>
      <c r="H124" s="202"/>
      <c r="I124" s="202"/>
      <c r="J124" s="205" t="n">
        <f aca="false">BK124</f>
        <v>3396.57</v>
      </c>
      <c r="K124" s="202"/>
      <c r="L124" s="206"/>
      <c r="M124" s="207"/>
      <c r="N124" s="208"/>
      <c r="O124" s="208"/>
      <c r="P124" s="209" t="n">
        <f aca="false">P125+P136</f>
        <v>169.0724</v>
      </c>
      <c r="Q124" s="208"/>
      <c r="R124" s="209" t="n">
        <f aca="false">R125+R136</f>
        <v>20</v>
      </c>
      <c r="S124" s="208"/>
      <c r="T124" s="210" t="n">
        <f aca="false">T125+T136</f>
        <v>0</v>
      </c>
      <c r="AR124" s="211" t="s">
        <v>78</v>
      </c>
      <c r="AT124" s="212" t="s">
        <v>69</v>
      </c>
      <c r="AU124" s="212" t="s">
        <v>70</v>
      </c>
      <c r="AY124" s="211" t="s">
        <v>158</v>
      </c>
      <c r="BK124" s="213" t="n">
        <f aca="false">BK125+BK136</f>
        <v>3396.57</v>
      </c>
    </row>
    <row r="125" s="200" customFormat="true" ht="22.8" hidden="false" customHeight="true" outlineLevel="0" collapsed="false">
      <c r="B125" s="201"/>
      <c r="C125" s="202"/>
      <c r="D125" s="203" t="s">
        <v>69</v>
      </c>
      <c r="E125" s="214" t="s">
        <v>78</v>
      </c>
      <c r="F125" s="214" t="s">
        <v>324</v>
      </c>
      <c r="G125" s="202"/>
      <c r="H125" s="202"/>
      <c r="I125" s="202"/>
      <c r="J125" s="215" t="n">
        <f aca="false">BK125</f>
        <v>3387.4</v>
      </c>
      <c r="K125" s="202"/>
      <c r="L125" s="206"/>
      <c r="M125" s="207"/>
      <c r="N125" s="208"/>
      <c r="O125" s="208"/>
      <c r="P125" s="209" t="n">
        <f aca="false">SUM(P126:P135)</f>
        <v>168.6857</v>
      </c>
      <c r="Q125" s="208"/>
      <c r="R125" s="209" t="n">
        <f aca="false">SUM(R126:R135)</f>
        <v>20</v>
      </c>
      <c r="S125" s="208"/>
      <c r="T125" s="210" t="n">
        <f aca="false">SUM(T126:T135)</f>
        <v>0</v>
      </c>
      <c r="AR125" s="211" t="s">
        <v>78</v>
      </c>
      <c r="AT125" s="212" t="s">
        <v>69</v>
      </c>
      <c r="AU125" s="212" t="s">
        <v>78</v>
      </c>
      <c r="AY125" s="211" t="s">
        <v>158</v>
      </c>
      <c r="BK125" s="213" t="n">
        <f aca="false">SUM(BK126:BK135)</f>
        <v>3387.4</v>
      </c>
    </row>
    <row r="126" s="26" customFormat="true" ht="16.5" hidden="false" customHeight="true" outlineLevel="0" collapsed="false">
      <c r="A126" s="19"/>
      <c r="B126" s="20"/>
      <c r="C126" s="216" t="s">
        <v>1461</v>
      </c>
      <c r="D126" s="216" t="s">
        <v>162</v>
      </c>
      <c r="E126" s="217" t="s">
        <v>1462</v>
      </c>
      <c r="F126" s="218" t="s">
        <v>1463</v>
      </c>
      <c r="G126" s="219" t="s">
        <v>327</v>
      </c>
      <c r="H126" s="220" t="n">
        <v>10</v>
      </c>
      <c r="I126" s="221" t="n">
        <v>21.88</v>
      </c>
      <c r="J126" s="221" t="n">
        <f aca="false">ROUND(I126*H126,2)</f>
        <v>218.8</v>
      </c>
      <c r="K126" s="222"/>
      <c r="L126" s="25"/>
      <c r="M126" s="223"/>
      <c r="N126" s="224" t="s">
        <v>36</v>
      </c>
      <c r="O126" s="225" t="n">
        <v>1.509</v>
      </c>
      <c r="P126" s="225" t="n">
        <f aca="false">O126*H126</f>
        <v>15.09</v>
      </c>
      <c r="Q126" s="225" t="n">
        <v>0</v>
      </c>
      <c r="R126" s="225" t="n">
        <f aca="false">Q126*H126</f>
        <v>0</v>
      </c>
      <c r="S126" s="225" t="n">
        <v>0</v>
      </c>
      <c r="T126" s="226" t="n">
        <f aca="false">S126*H126</f>
        <v>0</v>
      </c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R126" s="227" t="s">
        <v>166</v>
      </c>
      <c r="AT126" s="227" t="s">
        <v>162</v>
      </c>
      <c r="AU126" s="227" t="s">
        <v>161</v>
      </c>
      <c r="AY126" s="3" t="s">
        <v>158</v>
      </c>
      <c r="BE126" s="228" t="n">
        <f aca="false">IF(N126="základná",J126,0)</f>
        <v>0</v>
      </c>
      <c r="BF126" s="228" t="n">
        <f aca="false">IF(N126="znížená",J126,0)</f>
        <v>218.8</v>
      </c>
      <c r="BG126" s="228" t="n">
        <f aca="false">IF(N126="zákl. prenesená",J126,0)</f>
        <v>0</v>
      </c>
      <c r="BH126" s="228" t="n">
        <f aca="false">IF(N126="zníž. prenesená",J126,0)</f>
        <v>0</v>
      </c>
      <c r="BI126" s="228" t="n">
        <f aca="false">IF(N126="nulová",J126,0)</f>
        <v>0</v>
      </c>
      <c r="BJ126" s="3" t="s">
        <v>161</v>
      </c>
      <c r="BK126" s="228" t="n">
        <f aca="false">ROUND(I126*H126,2)</f>
        <v>218.8</v>
      </c>
      <c r="BL126" s="3" t="s">
        <v>166</v>
      </c>
      <c r="BM126" s="227" t="s">
        <v>1464</v>
      </c>
    </row>
    <row r="127" s="26" customFormat="true" ht="24.15" hidden="false" customHeight="true" outlineLevel="0" collapsed="false">
      <c r="A127" s="19"/>
      <c r="B127" s="20"/>
      <c r="C127" s="216" t="s">
        <v>1465</v>
      </c>
      <c r="D127" s="216" t="s">
        <v>162</v>
      </c>
      <c r="E127" s="217" t="s">
        <v>1466</v>
      </c>
      <c r="F127" s="218" t="s">
        <v>1467</v>
      </c>
      <c r="G127" s="219" t="s">
        <v>327</v>
      </c>
      <c r="H127" s="220" t="n">
        <v>30</v>
      </c>
      <c r="I127" s="221" t="n">
        <v>39.91</v>
      </c>
      <c r="J127" s="221" t="n">
        <f aca="false">ROUND(I127*H127,2)</f>
        <v>1197.3</v>
      </c>
      <c r="K127" s="222"/>
      <c r="L127" s="25"/>
      <c r="M127" s="223"/>
      <c r="N127" s="224" t="s">
        <v>36</v>
      </c>
      <c r="O127" s="225" t="n">
        <v>2.42259</v>
      </c>
      <c r="P127" s="225" t="n">
        <f aca="false">O127*H127</f>
        <v>72.6777</v>
      </c>
      <c r="Q127" s="225" t="n">
        <v>0</v>
      </c>
      <c r="R127" s="225" t="n">
        <f aca="false">Q127*H127</f>
        <v>0</v>
      </c>
      <c r="S127" s="225" t="n">
        <v>0</v>
      </c>
      <c r="T127" s="226" t="n">
        <f aca="false">S127*H127</f>
        <v>0</v>
      </c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R127" s="227" t="s">
        <v>166</v>
      </c>
      <c r="AT127" s="227" t="s">
        <v>162</v>
      </c>
      <c r="AU127" s="227" t="s">
        <v>161</v>
      </c>
      <c r="AY127" s="3" t="s">
        <v>158</v>
      </c>
      <c r="BE127" s="228" t="n">
        <f aca="false">IF(N127="základná",J127,0)</f>
        <v>0</v>
      </c>
      <c r="BF127" s="228" t="n">
        <f aca="false">IF(N127="znížená",J127,0)</f>
        <v>1197.3</v>
      </c>
      <c r="BG127" s="228" t="n">
        <f aca="false">IF(N127="zákl. prenesená",J127,0)</f>
        <v>0</v>
      </c>
      <c r="BH127" s="228" t="n">
        <f aca="false">IF(N127="zníž. prenesená",J127,0)</f>
        <v>0</v>
      </c>
      <c r="BI127" s="228" t="n">
        <f aca="false">IF(N127="nulová",J127,0)</f>
        <v>0</v>
      </c>
      <c r="BJ127" s="3" t="s">
        <v>161</v>
      </c>
      <c r="BK127" s="228" t="n">
        <f aca="false">ROUND(I127*H127,2)</f>
        <v>1197.3</v>
      </c>
      <c r="BL127" s="3" t="s">
        <v>166</v>
      </c>
      <c r="BM127" s="227" t="s">
        <v>1468</v>
      </c>
    </row>
    <row r="128" s="26" customFormat="true" ht="37.8" hidden="false" customHeight="true" outlineLevel="0" collapsed="false">
      <c r="A128" s="19"/>
      <c r="B128" s="20"/>
      <c r="C128" s="216" t="s">
        <v>1469</v>
      </c>
      <c r="D128" s="216" t="s">
        <v>162</v>
      </c>
      <c r="E128" s="217" t="s">
        <v>1470</v>
      </c>
      <c r="F128" s="218" t="s">
        <v>1471</v>
      </c>
      <c r="G128" s="219" t="s">
        <v>327</v>
      </c>
      <c r="H128" s="220" t="n">
        <v>40</v>
      </c>
      <c r="I128" s="221" t="n">
        <v>1.21</v>
      </c>
      <c r="J128" s="221" t="n">
        <f aca="false">ROUND(I128*H128,2)</f>
        <v>48.4</v>
      </c>
      <c r="K128" s="222"/>
      <c r="L128" s="25"/>
      <c r="M128" s="223"/>
      <c r="N128" s="224" t="s">
        <v>36</v>
      </c>
      <c r="O128" s="225" t="n">
        <v>0.08</v>
      </c>
      <c r="P128" s="225" t="n">
        <f aca="false">O128*H128</f>
        <v>3.2</v>
      </c>
      <c r="Q128" s="225" t="n">
        <v>0</v>
      </c>
      <c r="R128" s="225" t="n">
        <f aca="false">Q128*H128</f>
        <v>0</v>
      </c>
      <c r="S128" s="225" t="n">
        <v>0</v>
      </c>
      <c r="T128" s="226" t="n">
        <f aca="false">S128*H128</f>
        <v>0</v>
      </c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R128" s="227" t="s">
        <v>166</v>
      </c>
      <c r="AT128" s="227" t="s">
        <v>162</v>
      </c>
      <c r="AU128" s="227" t="s">
        <v>161</v>
      </c>
      <c r="AY128" s="3" t="s">
        <v>158</v>
      </c>
      <c r="BE128" s="228" t="n">
        <f aca="false">IF(N128="základná",J128,0)</f>
        <v>0</v>
      </c>
      <c r="BF128" s="228" t="n">
        <f aca="false">IF(N128="znížená",J128,0)</f>
        <v>48.4</v>
      </c>
      <c r="BG128" s="228" t="n">
        <f aca="false">IF(N128="zákl. prenesená",J128,0)</f>
        <v>0</v>
      </c>
      <c r="BH128" s="228" t="n">
        <f aca="false">IF(N128="zníž. prenesená",J128,0)</f>
        <v>0</v>
      </c>
      <c r="BI128" s="228" t="n">
        <f aca="false">IF(N128="nulová",J128,0)</f>
        <v>0</v>
      </c>
      <c r="BJ128" s="3" t="s">
        <v>161</v>
      </c>
      <c r="BK128" s="228" t="n">
        <f aca="false">ROUND(I128*H128,2)</f>
        <v>48.4</v>
      </c>
      <c r="BL128" s="3" t="s">
        <v>166</v>
      </c>
      <c r="BM128" s="227" t="s">
        <v>1472</v>
      </c>
    </row>
    <row r="129" s="26" customFormat="true" ht="37.8" hidden="false" customHeight="true" outlineLevel="0" collapsed="false">
      <c r="A129" s="19"/>
      <c r="B129" s="20"/>
      <c r="C129" s="216" t="s">
        <v>1473</v>
      </c>
      <c r="D129" s="216" t="s">
        <v>162</v>
      </c>
      <c r="E129" s="217" t="s">
        <v>1474</v>
      </c>
      <c r="F129" s="218" t="s">
        <v>1475</v>
      </c>
      <c r="G129" s="219" t="s">
        <v>327</v>
      </c>
      <c r="H129" s="220" t="n">
        <v>40</v>
      </c>
      <c r="I129" s="221" t="n">
        <v>5.2</v>
      </c>
      <c r="J129" s="221" t="n">
        <f aca="false">ROUND(I129*H129,2)</f>
        <v>208</v>
      </c>
      <c r="K129" s="222"/>
      <c r="L129" s="25"/>
      <c r="M129" s="223"/>
      <c r="N129" s="224" t="s">
        <v>36</v>
      </c>
      <c r="O129" s="225" t="n">
        <v>0.334</v>
      </c>
      <c r="P129" s="225" t="n">
        <f aca="false">O129*H129</f>
        <v>13.36</v>
      </c>
      <c r="Q129" s="225" t="n">
        <v>0</v>
      </c>
      <c r="R129" s="225" t="n">
        <f aca="false">Q129*H129</f>
        <v>0</v>
      </c>
      <c r="S129" s="225" t="n">
        <v>0</v>
      </c>
      <c r="T129" s="226" t="n">
        <f aca="false">S129*H129</f>
        <v>0</v>
      </c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R129" s="227" t="s">
        <v>166</v>
      </c>
      <c r="AT129" s="227" t="s">
        <v>162</v>
      </c>
      <c r="AU129" s="227" t="s">
        <v>161</v>
      </c>
      <c r="AY129" s="3" t="s">
        <v>158</v>
      </c>
      <c r="BE129" s="228" t="n">
        <f aca="false">IF(N129="základná",J129,0)</f>
        <v>0</v>
      </c>
      <c r="BF129" s="228" t="n">
        <f aca="false">IF(N129="znížená",J129,0)</f>
        <v>208</v>
      </c>
      <c r="BG129" s="228" t="n">
        <f aca="false">IF(N129="zákl. prenesená",J129,0)</f>
        <v>0</v>
      </c>
      <c r="BH129" s="228" t="n">
        <f aca="false">IF(N129="zníž. prenesená",J129,0)</f>
        <v>0</v>
      </c>
      <c r="BI129" s="228" t="n">
        <f aca="false">IF(N129="nulová",J129,0)</f>
        <v>0</v>
      </c>
      <c r="BJ129" s="3" t="s">
        <v>161</v>
      </c>
      <c r="BK129" s="228" t="n">
        <f aca="false">ROUND(I129*H129,2)</f>
        <v>208</v>
      </c>
      <c r="BL129" s="3" t="s">
        <v>166</v>
      </c>
      <c r="BM129" s="227" t="s">
        <v>1476</v>
      </c>
    </row>
    <row r="130" s="26" customFormat="true" ht="33" hidden="false" customHeight="true" outlineLevel="0" collapsed="false">
      <c r="A130" s="19"/>
      <c r="B130" s="20"/>
      <c r="C130" s="216" t="s">
        <v>920</v>
      </c>
      <c r="D130" s="216" t="s">
        <v>162</v>
      </c>
      <c r="E130" s="217" t="s">
        <v>1477</v>
      </c>
      <c r="F130" s="218" t="s">
        <v>1478</v>
      </c>
      <c r="G130" s="219" t="s">
        <v>327</v>
      </c>
      <c r="H130" s="220" t="n">
        <v>20</v>
      </c>
      <c r="I130" s="221" t="n">
        <v>2.07</v>
      </c>
      <c r="J130" s="221" t="n">
        <f aca="false">ROUND(I130*H130,2)</f>
        <v>41.4</v>
      </c>
      <c r="K130" s="222"/>
      <c r="L130" s="25"/>
      <c r="M130" s="223"/>
      <c r="N130" s="224" t="s">
        <v>36</v>
      </c>
      <c r="O130" s="225" t="n">
        <v>0.0269</v>
      </c>
      <c r="P130" s="225" t="n">
        <f aca="false">O130*H130</f>
        <v>0.538</v>
      </c>
      <c r="Q130" s="225" t="n">
        <v>0</v>
      </c>
      <c r="R130" s="225" t="n">
        <f aca="false">Q130*H130</f>
        <v>0</v>
      </c>
      <c r="S130" s="225" t="n">
        <v>0</v>
      </c>
      <c r="T130" s="226" t="n">
        <f aca="false">S130*H130</f>
        <v>0</v>
      </c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R130" s="227" t="s">
        <v>166</v>
      </c>
      <c r="AT130" s="227" t="s">
        <v>162</v>
      </c>
      <c r="AU130" s="227" t="s">
        <v>161</v>
      </c>
      <c r="AY130" s="3" t="s">
        <v>158</v>
      </c>
      <c r="BE130" s="228" t="n">
        <f aca="false">IF(N130="základná",J130,0)</f>
        <v>0</v>
      </c>
      <c r="BF130" s="228" t="n">
        <f aca="false">IF(N130="znížená",J130,0)</f>
        <v>41.4</v>
      </c>
      <c r="BG130" s="228" t="n">
        <f aca="false">IF(N130="zákl. prenesená",J130,0)</f>
        <v>0</v>
      </c>
      <c r="BH130" s="228" t="n">
        <f aca="false">IF(N130="zníž. prenesená",J130,0)</f>
        <v>0</v>
      </c>
      <c r="BI130" s="228" t="n">
        <f aca="false">IF(N130="nulová",J130,0)</f>
        <v>0</v>
      </c>
      <c r="BJ130" s="3" t="s">
        <v>161</v>
      </c>
      <c r="BK130" s="228" t="n">
        <f aca="false">ROUND(I130*H130,2)</f>
        <v>41.4</v>
      </c>
      <c r="BL130" s="3" t="s">
        <v>166</v>
      </c>
      <c r="BM130" s="227" t="s">
        <v>1479</v>
      </c>
    </row>
    <row r="131" s="26" customFormat="true" ht="24.15" hidden="false" customHeight="true" outlineLevel="0" collapsed="false">
      <c r="A131" s="19"/>
      <c r="B131" s="20"/>
      <c r="C131" s="216" t="s">
        <v>924</v>
      </c>
      <c r="D131" s="216" t="s">
        <v>162</v>
      </c>
      <c r="E131" s="217" t="s">
        <v>486</v>
      </c>
      <c r="F131" s="218" t="s">
        <v>487</v>
      </c>
      <c r="G131" s="219" t="s">
        <v>230</v>
      </c>
      <c r="H131" s="220" t="n">
        <v>25</v>
      </c>
      <c r="I131" s="221" t="n">
        <v>19.5</v>
      </c>
      <c r="J131" s="221" t="n">
        <f aca="false">ROUND(I131*H131,2)</f>
        <v>487.5</v>
      </c>
      <c r="K131" s="222"/>
      <c r="L131" s="25"/>
      <c r="M131" s="223"/>
      <c r="N131" s="224" t="s">
        <v>36</v>
      </c>
      <c r="O131" s="225" t="n">
        <v>0</v>
      </c>
      <c r="P131" s="225" t="n">
        <f aca="false">O131*H131</f>
        <v>0</v>
      </c>
      <c r="Q131" s="225" t="n">
        <v>0</v>
      </c>
      <c r="R131" s="225" t="n">
        <f aca="false">Q131*H131</f>
        <v>0</v>
      </c>
      <c r="S131" s="225" t="n">
        <v>0</v>
      </c>
      <c r="T131" s="226" t="n">
        <f aca="false">S131*H131</f>
        <v>0</v>
      </c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R131" s="227" t="s">
        <v>166</v>
      </c>
      <c r="AT131" s="227" t="s">
        <v>162</v>
      </c>
      <c r="AU131" s="227" t="s">
        <v>161</v>
      </c>
      <c r="AY131" s="3" t="s">
        <v>158</v>
      </c>
      <c r="BE131" s="228" t="n">
        <f aca="false">IF(N131="základná",J131,0)</f>
        <v>0</v>
      </c>
      <c r="BF131" s="228" t="n">
        <f aca="false">IF(N131="znížená",J131,0)</f>
        <v>487.5</v>
      </c>
      <c r="BG131" s="228" t="n">
        <f aca="false">IF(N131="zákl. prenesená",J131,0)</f>
        <v>0</v>
      </c>
      <c r="BH131" s="228" t="n">
        <f aca="false">IF(N131="zníž. prenesená",J131,0)</f>
        <v>0</v>
      </c>
      <c r="BI131" s="228" t="n">
        <f aca="false">IF(N131="nulová",J131,0)</f>
        <v>0</v>
      </c>
      <c r="BJ131" s="3" t="s">
        <v>161</v>
      </c>
      <c r="BK131" s="228" t="n">
        <f aca="false">ROUND(I131*H131,2)</f>
        <v>487.5</v>
      </c>
      <c r="BL131" s="3" t="s">
        <v>166</v>
      </c>
      <c r="BM131" s="227" t="s">
        <v>1480</v>
      </c>
    </row>
    <row r="132" s="26" customFormat="true" ht="24.15" hidden="false" customHeight="true" outlineLevel="0" collapsed="false">
      <c r="A132" s="19"/>
      <c r="B132" s="20"/>
      <c r="C132" s="216" t="s">
        <v>1481</v>
      </c>
      <c r="D132" s="216" t="s">
        <v>162</v>
      </c>
      <c r="E132" s="217" t="s">
        <v>1482</v>
      </c>
      <c r="F132" s="218" t="s">
        <v>1483</v>
      </c>
      <c r="G132" s="219" t="s">
        <v>327</v>
      </c>
      <c r="H132" s="220" t="n">
        <v>25</v>
      </c>
      <c r="I132" s="221" t="n">
        <v>4.23</v>
      </c>
      <c r="J132" s="221" t="n">
        <f aca="false">ROUND(I132*H132,2)</f>
        <v>105.75</v>
      </c>
      <c r="K132" s="222"/>
      <c r="L132" s="25"/>
      <c r="M132" s="223"/>
      <c r="N132" s="224" t="s">
        <v>36</v>
      </c>
      <c r="O132" s="225" t="n">
        <v>0.242</v>
      </c>
      <c r="P132" s="225" t="n">
        <f aca="false">O132*H132</f>
        <v>6.05</v>
      </c>
      <c r="Q132" s="225" t="n">
        <v>0</v>
      </c>
      <c r="R132" s="225" t="n">
        <f aca="false">Q132*H132</f>
        <v>0</v>
      </c>
      <c r="S132" s="225" t="n">
        <v>0</v>
      </c>
      <c r="T132" s="226" t="n">
        <f aca="false">S132*H132</f>
        <v>0</v>
      </c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R132" s="227" t="s">
        <v>166</v>
      </c>
      <c r="AT132" s="227" t="s">
        <v>162</v>
      </c>
      <c r="AU132" s="227" t="s">
        <v>161</v>
      </c>
      <c r="AY132" s="3" t="s">
        <v>158</v>
      </c>
      <c r="BE132" s="228" t="n">
        <f aca="false">IF(N132="základná",J132,0)</f>
        <v>0</v>
      </c>
      <c r="BF132" s="228" t="n">
        <f aca="false">IF(N132="znížená",J132,0)</f>
        <v>105.75</v>
      </c>
      <c r="BG132" s="228" t="n">
        <f aca="false">IF(N132="zákl. prenesená",J132,0)</f>
        <v>0</v>
      </c>
      <c r="BH132" s="228" t="n">
        <f aca="false">IF(N132="zníž. prenesená",J132,0)</f>
        <v>0</v>
      </c>
      <c r="BI132" s="228" t="n">
        <f aca="false">IF(N132="nulová",J132,0)</f>
        <v>0</v>
      </c>
      <c r="BJ132" s="3" t="s">
        <v>161</v>
      </c>
      <c r="BK132" s="228" t="n">
        <f aca="false">ROUND(I132*H132,2)</f>
        <v>105.75</v>
      </c>
      <c r="BL132" s="3" t="s">
        <v>166</v>
      </c>
      <c r="BM132" s="227" t="s">
        <v>1484</v>
      </c>
    </row>
    <row r="133" s="26" customFormat="true" ht="24.15" hidden="false" customHeight="true" outlineLevel="0" collapsed="false">
      <c r="A133" s="19"/>
      <c r="B133" s="20"/>
      <c r="C133" s="216" t="s">
        <v>1485</v>
      </c>
      <c r="D133" s="216" t="s">
        <v>162</v>
      </c>
      <c r="E133" s="217" t="s">
        <v>1486</v>
      </c>
      <c r="F133" s="218" t="s">
        <v>1487</v>
      </c>
      <c r="G133" s="219" t="s">
        <v>327</v>
      </c>
      <c r="H133" s="220" t="n">
        <v>23</v>
      </c>
      <c r="I133" s="221" t="n">
        <v>29.95</v>
      </c>
      <c r="J133" s="221" t="n">
        <f aca="false">ROUND(I133*H133,2)</f>
        <v>688.85</v>
      </c>
      <c r="K133" s="222"/>
      <c r="L133" s="25"/>
      <c r="M133" s="223"/>
      <c r="N133" s="224" t="s">
        <v>36</v>
      </c>
      <c r="O133" s="225" t="n">
        <v>2.39</v>
      </c>
      <c r="P133" s="225" t="n">
        <f aca="false">O133*H133</f>
        <v>54.97</v>
      </c>
      <c r="Q133" s="225" t="n">
        <v>0</v>
      </c>
      <c r="R133" s="225" t="n">
        <f aca="false">Q133*H133</f>
        <v>0</v>
      </c>
      <c r="S133" s="225" t="n">
        <v>0</v>
      </c>
      <c r="T133" s="226" t="n">
        <f aca="false">S133*H133</f>
        <v>0</v>
      </c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R133" s="227" t="s">
        <v>166</v>
      </c>
      <c r="AT133" s="227" t="s">
        <v>162</v>
      </c>
      <c r="AU133" s="227" t="s">
        <v>161</v>
      </c>
      <c r="AY133" s="3" t="s">
        <v>158</v>
      </c>
      <c r="BE133" s="228" t="n">
        <f aca="false">IF(N133="základná",J133,0)</f>
        <v>0</v>
      </c>
      <c r="BF133" s="228" t="n">
        <f aca="false">IF(N133="znížená",J133,0)</f>
        <v>688.85</v>
      </c>
      <c r="BG133" s="228" t="n">
        <f aca="false">IF(N133="zákl. prenesená",J133,0)</f>
        <v>0</v>
      </c>
      <c r="BH133" s="228" t="n">
        <f aca="false">IF(N133="zníž. prenesená",J133,0)</f>
        <v>0</v>
      </c>
      <c r="BI133" s="228" t="n">
        <f aca="false">IF(N133="nulová",J133,0)</f>
        <v>0</v>
      </c>
      <c r="BJ133" s="3" t="s">
        <v>161</v>
      </c>
      <c r="BK133" s="228" t="n">
        <f aca="false">ROUND(I133*H133,2)</f>
        <v>688.85</v>
      </c>
      <c r="BL133" s="3" t="s">
        <v>166</v>
      </c>
      <c r="BM133" s="227" t="s">
        <v>1488</v>
      </c>
    </row>
    <row r="134" s="26" customFormat="true" ht="24.15" hidden="false" customHeight="true" outlineLevel="0" collapsed="false">
      <c r="A134" s="19"/>
      <c r="B134" s="20"/>
      <c r="C134" s="216" t="s">
        <v>1489</v>
      </c>
      <c r="D134" s="216" t="s">
        <v>162</v>
      </c>
      <c r="E134" s="217" t="s">
        <v>1490</v>
      </c>
      <c r="F134" s="218" t="s">
        <v>1491</v>
      </c>
      <c r="G134" s="219" t="s">
        <v>327</v>
      </c>
      <c r="H134" s="220" t="n">
        <v>50</v>
      </c>
      <c r="I134" s="221" t="n">
        <v>1.18</v>
      </c>
      <c r="J134" s="221" t="n">
        <f aca="false">ROUND(I134*H134,2)</f>
        <v>59</v>
      </c>
      <c r="K134" s="222"/>
      <c r="L134" s="25"/>
      <c r="M134" s="223"/>
      <c r="N134" s="224" t="s">
        <v>36</v>
      </c>
      <c r="O134" s="225" t="n">
        <v>0.056</v>
      </c>
      <c r="P134" s="225" t="n">
        <f aca="false">O134*H134</f>
        <v>2.8</v>
      </c>
      <c r="Q134" s="225" t="n">
        <v>0</v>
      </c>
      <c r="R134" s="225" t="n">
        <f aca="false">Q134*H134</f>
        <v>0</v>
      </c>
      <c r="S134" s="225" t="n">
        <v>0</v>
      </c>
      <c r="T134" s="226" t="n">
        <f aca="false">S134*H134</f>
        <v>0</v>
      </c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R134" s="227" t="s">
        <v>166</v>
      </c>
      <c r="AT134" s="227" t="s">
        <v>162</v>
      </c>
      <c r="AU134" s="227" t="s">
        <v>161</v>
      </c>
      <c r="AY134" s="3" t="s">
        <v>158</v>
      </c>
      <c r="BE134" s="228" t="n">
        <f aca="false">IF(N134="základná",J134,0)</f>
        <v>0</v>
      </c>
      <c r="BF134" s="228" t="n">
        <f aca="false">IF(N134="znížená",J134,0)</f>
        <v>59</v>
      </c>
      <c r="BG134" s="228" t="n">
        <f aca="false">IF(N134="zákl. prenesená",J134,0)</f>
        <v>0</v>
      </c>
      <c r="BH134" s="228" t="n">
        <f aca="false">IF(N134="zníž. prenesená",J134,0)</f>
        <v>0</v>
      </c>
      <c r="BI134" s="228" t="n">
        <f aca="false">IF(N134="nulová",J134,0)</f>
        <v>0</v>
      </c>
      <c r="BJ134" s="3" t="s">
        <v>161</v>
      </c>
      <c r="BK134" s="228" t="n">
        <f aca="false">ROUND(I134*H134,2)</f>
        <v>59</v>
      </c>
      <c r="BL134" s="3" t="s">
        <v>166</v>
      </c>
      <c r="BM134" s="227" t="s">
        <v>1492</v>
      </c>
    </row>
    <row r="135" s="26" customFormat="true" ht="16.5" hidden="false" customHeight="true" outlineLevel="0" collapsed="false">
      <c r="A135" s="19"/>
      <c r="B135" s="20"/>
      <c r="C135" s="229" t="s">
        <v>1384</v>
      </c>
      <c r="D135" s="229" t="s">
        <v>220</v>
      </c>
      <c r="E135" s="230" t="s">
        <v>1493</v>
      </c>
      <c r="F135" s="231" t="s">
        <v>1494</v>
      </c>
      <c r="G135" s="232" t="s">
        <v>230</v>
      </c>
      <c r="H135" s="233" t="n">
        <v>20</v>
      </c>
      <c r="I135" s="234" t="n">
        <v>16.62</v>
      </c>
      <c r="J135" s="234" t="n">
        <f aca="false">ROUND(I135*H135,2)</f>
        <v>332.4</v>
      </c>
      <c r="K135" s="235"/>
      <c r="L135" s="236"/>
      <c r="M135" s="237"/>
      <c r="N135" s="238" t="s">
        <v>36</v>
      </c>
      <c r="O135" s="225" t="n">
        <v>0</v>
      </c>
      <c r="P135" s="225" t="n">
        <f aca="false">O135*H135</f>
        <v>0</v>
      </c>
      <c r="Q135" s="225" t="n">
        <v>1</v>
      </c>
      <c r="R135" s="225" t="n">
        <f aca="false">Q135*H135</f>
        <v>20</v>
      </c>
      <c r="S135" s="225" t="n">
        <v>0</v>
      </c>
      <c r="T135" s="226" t="n">
        <f aca="false">S135*H135</f>
        <v>0</v>
      </c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R135" s="227" t="s">
        <v>183</v>
      </c>
      <c r="AT135" s="227" t="s">
        <v>220</v>
      </c>
      <c r="AU135" s="227" t="s">
        <v>161</v>
      </c>
      <c r="AY135" s="3" t="s">
        <v>158</v>
      </c>
      <c r="BE135" s="228" t="n">
        <f aca="false">IF(N135="základná",J135,0)</f>
        <v>0</v>
      </c>
      <c r="BF135" s="228" t="n">
        <f aca="false">IF(N135="znížená",J135,0)</f>
        <v>332.4</v>
      </c>
      <c r="BG135" s="228" t="n">
        <f aca="false">IF(N135="zákl. prenesená",J135,0)</f>
        <v>0</v>
      </c>
      <c r="BH135" s="228" t="n">
        <f aca="false">IF(N135="zníž. prenesená",J135,0)</f>
        <v>0</v>
      </c>
      <c r="BI135" s="228" t="n">
        <f aca="false">IF(N135="nulová",J135,0)</f>
        <v>0</v>
      </c>
      <c r="BJ135" s="3" t="s">
        <v>161</v>
      </c>
      <c r="BK135" s="228" t="n">
        <f aca="false">ROUND(I135*H135,2)</f>
        <v>332.4</v>
      </c>
      <c r="BL135" s="3" t="s">
        <v>166</v>
      </c>
      <c r="BM135" s="227" t="s">
        <v>1495</v>
      </c>
    </row>
    <row r="136" s="200" customFormat="true" ht="22.8" hidden="false" customHeight="true" outlineLevel="0" collapsed="false">
      <c r="B136" s="201"/>
      <c r="C136" s="202"/>
      <c r="D136" s="203" t="s">
        <v>69</v>
      </c>
      <c r="E136" s="214" t="s">
        <v>248</v>
      </c>
      <c r="F136" s="214" t="s">
        <v>249</v>
      </c>
      <c r="G136" s="202"/>
      <c r="H136" s="202"/>
      <c r="I136" s="202"/>
      <c r="J136" s="215" t="n">
        <f aca="false">BK136</f>
        <v>9.17</v>
      </c>
      <c r="K136" s="202"/>
      <c r="L136" s="206"/>
      <c r="M136" s="207"/>
      <c r="N136" s="208"/>
      <c r="O136" s="208"/>
      <c r="P136" s="209" t="n">
        <f aca="false">P137</f>
        <v>0.3867</v>
      </c>
      <c r="Q136" s="208"/>
      <c r="R136" s="209" t="n">
        <f aca="false">R137</f>
        <v>0</v>
      </c>
      <c r="S136" s="208"/>
      <c r="T136" s="210" t="n">
        <f aca="false">T137</f>
        <v>0</v>
      </c>
      <c r="AR136" s="211" t="s">
        <v>78</v>
      </c>
      <c r="AT136" s="212" t="s">
        <v>69</v>
      </c>
      <c r="AU136" s="212" t="s">
        <v>78</v>
      </c>
      <c r="AY136" s="211" t="s">
        <v>158</v>
      </c>
      <c r="BK136" s="213" t="n">
        <f aca="false">BK137</f>
        <v>9.17</v>
      </c>
    </row>
    <row r="137" s="26" customFormat="true" ht="33" hidden="false" customHeight="true" outlineLevel="0" collapsed="false">
      <c r="A137" s="19"/>
      <c r="B137" s="20"/>
      <c r="C137" s="216" t="s">
        <v>1496</v>
      </c>
      <c r="D137" s="216" t="s">
        <v>162</v>
      </c>
      <c r="E137" s="217" t="s">
        <v>1497</v>
      </c>
      <c r="F137" s="218" t="s">
        <v>1498</v>
      </c>
      <c r="G137" s="219" t="s">
        <v>230</v>
      </c>
      <c r="H137" s="220" t="n">
        <v>0.3</v>
      </c>
      <c r="I137" s="221" t="n">
        <v>30.57</v>
      </c>
      <c r="J137" s="221" t="n">
        <f aca="false">ROUND(I137*H137,2)</f>
        <v>9.17</v>
      </c>
      <c r="K137" s="222"/>
      <c r="L137" s="25"/>
      <c r="M137" s="223"/>
      <c r="N137" s="224" t="s">
        <v>36</v>
      </c>
      <c r="O137" s="225" t="n">
        <v>1.289</v>
      </c>
      <c r="P137" s="225" t="n">
        <f aca="false">O137*H137</f>
        <v>0.3867</v>
      </c>
      <c r="Q137" s="225" t="n">
        <v>0</v>
      </c>
      <c r="R137" s="225" t="n">
        <f aca="false">Q137*H137</f>
        <v>0</v>
      </c>
      <c r="S137" s="225" t="n">
        <v>0</v>
      </c>
      <c r="T137" s="226" t="n">
        <f aca="false">S137*H137</f>
        <v>0</v>
      </c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R137" s="227" t="s">
        <v>166</v>
      </c>
      <c r="AT137" s="227" t="s">
        <v>162</v>
      </c>
      <c r="AU137" s="227" t="s">
        <v>161</v>
      </c>
      <c r="AY137" s="3" t="s">
        <v>158</v>
      </c>
      <c r="BE137" s="228" t="n">
        <f aca="false">IF(N137="základná",J137,0)</f>
        <v>0</v>
      </c>
      <c r="BF137" s="228" t="n">
        <f aca="false">IF(N137="znížená",J137,0)</f>
        <v>9.17</v>
      </c>
      <c r="BG137" s="228" t="n">
        <f aca="false">IF(N137="zákl. prenesená",J137,0)</f>
        <v>0</v>
      </c>
      <c r="BH137" s="228" t="n">
        <f aca="false">IF(N137="zníž. prenesená",J137,0)</f>
        <v>0</v>
      </c>
      <c r="BI137" s="228" t="n">
        <f aca="false">IF(N137="nulová",J137,0)</f>
        <v>0</v>
      </c>
      <c r="BJ137" s="3" t="s">
        <v>161</v>
      </c>
      <c r="BK137" s="228" t="n">
        <f aca="false">ROUND(I137*H137,2)</f>
        <v>9.17</v>
      </c>
      <c r="BL137" s="3" t="s">
        <v>166</v>
      </c>
      <c r="BM137" s="227" t="s">
        <v>1499</v>
      </c>
    </row>
    <row r="138" s="200" customFormat="true" ht="25.9" hidden="false" customHeight="true" outlineLevel="0" collapsed="false">
      <c r="B138" s="201"/>
      <c r="C138" s="202"/>
      <c r="D138" s="203" t="s">
        <v>69</v>
      </c>
      <c r="E138" s="204" t="s">
        <v>254</v>
      </c>
      <c r="F138" s="204" t="s">
        <v>255</v>
      </c>
      <c r="G138" s="202"/>
      <c r="H138" s="202"/>
      <c r="I138" s="202"/>
      <c r="J138" s="205" t="n">
        <f aca="false">BK138</f>
        <v>474.2</v>
      </c>
      <c r="K138" s="202"/>
      <c r="L138" s="206"/>
      <c r="M138" s="207"/>
      <c r="N138" s="208"/>
      <c r="O138" s="208"/>
      <c r="P138" s="209" t="n">
        <f aca="false">P139</f>
        <v>6.4136</v>
      </c>
      <c r="Q138" s="208"/>
      <c r="R138" s="209" t="n">
        <f aca="false">R139</f>
        <v>0.03315</v>
      </c>
      <c r="S138" s="208"/>
      <c r="T138" s="210" t="n">
        <f aca="false">T139</f>
        <v>0.1016</v>
      </c>
      <c r="AR138" s="211" t="s">
        <v>161</v>
      </c>
      <c r="AT138" s="212" t="s">
        <v>69</v>
      </c>
      <c r="AU138" s="212" t="s">
        <v>70</v>
      </c>
      <c r="AY138" s="211" t="s">
        <v>158</v>
      </c>
      <c r="BK138" s="213" t="n">
        <f aca="false">BK139</f>
        <v>474.2</v>
      </c>
    </row>
    <row r="139" s="200" customFormat="true" ht="22.8" hidden="false" customHeight="true" outlineLevel="0" collapsed="false">
      <c r="B139" s="201"/>
      <c r="C139" s="202"/>
      <c r="D139" s="203" t="s">
        <v>69</v>
      </c>
      <c r="E139" s="214" t="s">
        <v>1500</v>
      </c>
      <c r="F139" s="214" t="s">
        <v>1501</v>
      </c>
      <c r="G139" s="202"/>
      <c r="H139" s="202"/>
      <c r="I139" s="202"/>
      <c r="J139" s="215" t="n">
        <f aca="false">BK139</f>
        <v>474.2</v>
      </c>
      <c r="K139" s="202"/>
      <c r="L139" s="206"/>
      <c r="M139" s="207"/>
      <c r="N139" s="208"/>
      <c r="O139" s="208"/>
      <c r="P139" s="209" t="n">
        <f aca="false">SUM(P140:P150)</f>
        <v>6.4136</v>
      </c>
      <c r="Q139" s="208"/>
      <c r="R139" s="209" t="n">
        <f aca="false">SUM(R140:R150)</f>
        <v>0.03315</v>
      </c>
      <c r="S139" s="208"/>
      <c r="T139" s="210" t="n">
        <f aca="false">SUM(T140:T150)</f>
        <v>0.1016</v>
      </c>
      <c r="AR139" s="211" t="s">
        <v>161</v>
      </c>
      <c r="AT139" s="212" t="s">
        <v>69</v>
      </c>
      <c r="AU139" s="212" t="s">
        <v>78</v>
      </c>
      <c r="AY139" s="211" t="s">
        <v>158</v>
      </c>
      <c r="BK139" s="213" t="n">
        <f aca="false">SUM(BK140:BK150)</f>
        <v>474.2</v>
      </c>
    </row>
    <row r="140" s="26" customFormat="true" ht="24.15" hidden="false" customHeight="true" outlineLevel="0" collapsed="false">
      <c r="A140" s="19"/>
      <c r="B140" s="20"/>
      <c r="C140" s="216" t="s">
        <v>1502</v>
      </c>
      <c r="D140" s="216" t="s">
        <v>162</v>
      </c>
      <c r="E140" s="217" t="s">
        <v>1503</v>
      </c>
      <c r="F140" s="218" t="s">
        <v>1504</v>
      </c>
      <c r="G140" s="219" t="s">
        <v>212</v>
      </c>
      <c r="H140" s="220" t="n">
        <v>40</v>
      </c>
      <c r="I140" s="221" t="n">
        <v>1.96</v>
      </c>
      <c r="J140" s="221" t="n">
        <f aca="false">ROUND(I140*H140,2)</f>
        <v>78.4</v>
      </c>
      <c r="K140" s="222"/>
      <c r="L140" s="25"/>
      <c r="M140" s="223"/>
      <c r="N140" s="224" t="s">
        <v>36</v>
      </c>
      <c r="O140" s="225" t="n">
        <v>0.02849</v>
      </c>
      <c r="P140" s="225" t="n">
        <f aca="false">O140*H140</f>
        <v>1.1396</v>
      </c>
      <c r="Q140" s="225" t="n">
        <v>0.00024</v>
      </c>
      <c r="R140" s="225" t="n">
        <f aca="false">Q140*H140</f>
        <v>0.0096</v>
      </c>
      <c r="S140" s="225" t="n">
        <v>0.00254</v>
      </c>
      <c r="T140" s="226" t="n">
        <f aca="false">S140*H140</f>
        <v>0.1016</v>
      </c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R140" s="227" t="s">
        <v>261</v>
      </c>
      <c r="AT140" s="227" t="s">
        <v>162</v>
      </c>
      <c r="AU140" s="227" t="s">
        <v>161</v>
      </c>
      <c r="AY140" s="3" t="s">
        <v>158</v>
      </c>
      <c r="BE140" s="228" t="n">
        <f aca="false">IF(N140="základná",J140,0)</f>
        <v>0</v>
      </c>
      <c r="BF140" s="228" t="n">
        <f aca="false">IF(N140="znížená",J140,0)</f>
        <v>78.4</v>
      </c>
      <c r="BG140" s="228" t="n">
        <f aca="false">IF(N140="zákl. prenesená",J140,0)</f>
        <v>0</v>
      </c>
      <c r="BH140" s="228" t="n">
        <f aca="false">IF(N140="zníž. prenesená",J140,0)</f>
        <v>0</v>
      </c>
      <c r="BI140" s="228" t="n">
        <f aca="false">IF(N140="nulová",J140,0)</f>
        <v>0</v>
      </c>
      <c r="BJ140" s="3" t="s">
        <v>161</v>
      </c>
      <c r="BK140" s="228" t="n">
        <f aca="false">ROUND(I140*H140,2)</f>
        <v>78.4</v>
      </c>
      <c r="BL140" s="3" t="s">
        <v>261</v>
      </c>
      <c r="BM140" s="227" t="s">
        <v>1505</v>
      </c>
    </row>
    <row r="141" s="26" customFormat="true" ht="24.15" hidden="false" customHeight="true" outlineLevel="0" collapsed="false">
      <c r="A141" s="19"/>
      <c r="B141" s="20"/>
      <c r="C141" s="216" t="s">
        <v>1380</v>
      </c>
      <c r="D141" s="216" t="s">
        <v>162</v>
      </c>
      <c r="E141" s="217" t="s">
        <v>1506</v>
      </c>
      <c r="F141" s="218" t="s">
        <v>1507</v>
      </c>
      <c r="G141" s="219" t="s">
        <v>212</v>
      </c>
      <c r="H141" s="220" t="n">
        <v>47</v>
      </c>
      <c r="I141" s="221" t="n">
        <v>0.37</v>
      </c>
      <c r="J141" s="221" t="n">
        <f aca="false">ROUND(I141*H141,2)</f>
        <v>17.39</v>
      </c>
      <c r="K141" s="222"/>
      <c r="L141" s="25"/>
      <c r="M141" s="223"/>
      <c r="N141" s="224" t="s">
        <v>36</v>
      </c>
      <c r="O141" s="225" t="n">
        <v>0.018</v>
      </c>
      <c r="P141" s="225" t="n">
        <f aca="false">O141*H141</f>
        <v>0.846</v>
      </c>
      <c r="Q141" s="225" t="n">
        <v>0</v>
      </c>
      <c r="R141" s="225" t="n">
        <f aca="false">Q141*H141</f>
        <v>0</v>
      </c>
      <c r="S141" s="225" t="n">
        <v>0</v>
      </c>
      <c r="T141" s="226" t="n">
        <f aca="false">S141*H141</f>
        <v>0</v>
      </c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R141" s="227" t="s">
        <v>591</v>
      </c>
      <c r="AT141" s="227" t="s">
        <v>162</v>
      </c>
      <c r="AU141" s="227" t="s">
        <v>161</v>
      </c>
      <c r="AY141" s="3" t="s">
        <v>158</v>
      </c>
      <c r="BE141" s="228" t="n">
        <f aca="false">IF(N141="základná",J141,0)</f>
        <v>0</v>
      </c>
      <c r="BF141" s="228" t="n">
        <f aca="false">IF(N141="znížená",J141,0)</f>
        <v>17.39</v>
      </c>
      <c r="BG141" s="228" t="n">
        <f aca="false">IF(N141="zákl. prenesená",J141,0)</f>
        <v>0</v>
      </c>
      <c r="BH141" s="228" t="n">
        <f aca="false">IF(N141="zníž. prenesená",J141,0)</f>
        <v>0</v>
      </c>
      <c r="BI141" s="228" t="n">
        <f aca="false">IF(N141="nulová",J141,0)</f>
        <v>0</v>
      </c>
      <c r="BJ141" s="3" t="s">
        <v>161</v>
      </c>
      <c r="BK141" s="228" t="n">
        <f aca="false">ROUND(I141*H141,2)</f>
        <v>17.39</v>
      </c>
      <c r="BL141" s="3" t="s">
        <v>591</v>
      </c>
      <c r="BM141" s="227" t="s">
        <v>1508</v>
      </c>
    </row>
    <row r="142" s="26" customFormat="true" ht="24.15" hidden="false" customHeight="true" outlineLevel="0" collapsed="false">
      <c r="A142" s="19"/>
      <c r="B142" s="20"/>
      <c r="C142" s="229" t="s">
        <v>1509</v>
      </c>
      <c r="D142" s="229" t="s">
        <v>220</v>
      </c>
      <c r="E142" s="230" t="s">
        <v>1510</v>
      </c>
      <c r="F142" s="231" t="s">
        <v>1511</v>
      </c>
      <c r="G142" s="232" t="s">
        <v>212</v>
      </c>
      <c r="H142" s="233" t="n">
        <v>47</v>
      </c>
      <c r="I142" s="234" t="n">
        <v>3.64</v>
      </c>
      <c r="J142" s="234" t="n">
        <f aca="false">ROUND(I142*H142,2)</f>
        <v>171.08</v>
      </c>
      <c r="K142" s="235"/>
      <c r="L142" s="236"/>
      <c r="M142" s="237"/>
      <c r="N142" s="238" t="s">
        <v>36</v>
      </c>
      <c r="O142" s="225" t="n">
        <v>0</v>
      </c>
      <c r="P142" s="225" t="n">
        <f aca="false">O142*H142</f>
        <v>0</v>
      </c>
      <c r="Q142" s="225" t="n">
        <v>0.00043</v>
      </c>
      <c r="R142" s="225" t="n">
        <f aca="false">Q142*H142</f>
        <v>0.02021</v>
      </c>
      <c r="S142" s="225" t="n">
        <v>0</v>
      </c>
      <c r="T142" s="226" t="n">
        <f aca="false">S142*H142</f>
        <v>0</v>
      </c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R142" s="227" t="s">
        <v>1512</v>
      </c>
      <c r="AT142" s="227" t="s">
        <v>220</v>
      </c>
      <c r="AU142" s="227" t="s">
        <v>161</v>
      </c>
      <c r="AY142" s="3" t="s">
        <v>158</v>
      </c>
      <c r="BE142" s="228" t="n">
        <f aca="false">IF(N142="základná",J142,0)</f>
        <v>0</v>
      </c>
      <c r="BF142" s="228" t="n">
        <f aca="false">IF(N142="znížená",J142,0)</f>
        <v>171.08</v>
      </c>
      <c r="BG142" s="228" t="n">
        <f aca="false">IF(N142="zákl. prenesená",J142,0)</f>
        <v>0</v>
      </c>
      <c r="BH142" s="228" t="n">
        <f aca="false">IF(N142="zníž. prenesená",J142,0)</f>
        <v>0</v>
      </c>
      <c r="BI142" s="228" t="n">
        <f aca="false">IF(N142="nulová",J142,0)</f>
        <v>0</v>
      </c>
      <c r="BJ142" s="3" t="s">
        <v>161</v>
      </c>
      <c r="BK142" s="228" t="n">
        <f aca="false">ROUND(I142*H142,2)</f>
        <v>171.08</v>
      </c>
      <c r="BL142" s="3" t="s">
        <v>1512</v>
      </c>
      <c r="BM142" s="227" t="s">
        <v>1513</v>
      </c>
    </row>
    <row r="143" s="26" customFormat="true" ht="24.15" hidden="false" customHeight="true" outlineLevel="0" collapsed="false">
      <c r="A143" s="19"/>
      <c r="B143" s="20"/>
      <c r="C143" s="216" t="s">
        <v>1514</v>
      </c>
      <c r="D143" s="216" t="s">
        <v>162</v>
      </c>
      <c r="E143" s="217" t="s">
        <v>1515</v>
      </c>
      <c r="F143" s="218" t="s">
        <v>1516</v>
      </c>
      <c r="G143" s="219" t="s">
        <v>217</v>
      </c>
      <c r="H143" s="220" t="n">
        <v>2</v>
      </c>
      <c r="I143" s="221" t="n">
        <v>15.17</v>
      </c>
      <c r="J143" s="221" t="n">
        <f aca="false">ROUND(I143*H143,2)</f>
        <v>30.34</v>
      </c>
      <c r="K143" s="222"/>
      <c r="L143" s="25"/>
      <c r="M143" s="223"/>
      <c r="N143" s="224" t="s">
        <v>36</v>
      </c>
      <c r="O143" s="225" t="n">
        <v>0.622</v>
      </c>
      <c r="P143" s="225" t="n">
        <f aca="false">O143*H143</f>
        <v>1.244</v>
      </c>
      <c r="Q143" s="225" t="n">
        <v>7E-005</v>
      </c>
      <c r="R143" s="225" t="n">
        <f aca="false">Q143*H143</f>
        <v>0.00014</v>
      </c>
      <c r="S143" s="225" t="n">
        <v>0</v>
      </c>
      <c r="T143" s="226" t="n">
        <f aca="false">S143*H143</f>
        <v>0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R143" s="227" t="s">
        <v>591</v>
      </c>
      <c r="AT143" s="227" t="s">
        <v>162</v>
      </c>
      <c r="AU143" s="227" t="s">
        <v>161</v>
      </c>
      <c r="AY143" s="3" t="s">
        <v>158</v>
      </c>
      <c r="BE143" s="228" t="n">
        <f aca="false">IF(N143="základná",J143,0)</f>
        <v>0</v>
      </c>
      <c r="BF143" s="228" t="n">
        <f aca="false">IF(N143="znížená",J143,0)</f>
        <v>30.34</v>
      </c>
      <c r="BG143" s="228" t="n">
        <f aca="false">IF(N143="zákl. prenesená",J143,0)</f>
        <v>0</v>
      </c>
      <c r="BH143" s="228" t="n">
        <f aca="false">IF(N143="zníž. prenesená",J143,0)</f>
        <v>0</v>
      </c>
      <c r="BI143" s="228" t="n">
        <f aca="false">IF(N143="nulová",J143,0)</f>
        <v>0</v>
      </c>
      <c r="BJ143" s="3" t="s">
        <v>161</v>
      </c>
      <c r="BK143" s="228" t="n">
        <f aca="false">ROUND(I143*H143,2)</f>
        <v>30.34</v>
      </c>
      <c r="BL143" s="3" t="s">
        <v>591</v>
      </c>
      <c r="BM143" s="227" t="s">
        <v>1517</v>
      </c>
    </row>
    <row r="144" s="26" customFormat="true" ht="21.75" hidden="false" customHeight="true" outlineLevel="0" collapsed="false">
      <c r="A144" s="19"/>
      <c r="B144" s="20"/>
      <c r="C144" s="229" t="s">
        <v>1518</v>
      </c>
      <c r="D144" s="229" t="s">
        <v>220</v>
      </c>
      <c r="E144" s="230" t="s">
        <v>1519</v>
      </c>
      <c r="F144" s="231" t="s">
        <v>1520</v>
      </c>
      <c r="G144" s="232" t="s">
        <v>217</v>
      </c>
      <c r="H144" s="233" t="n">
        <v>2</v>
      </c>
      <c r="I144" s="234" t="n">
        <v>53.65</v>
      </c>
      <c r="J144" s="234" t="n">
        <f aca="false">ROUND(I144*H144,2)</f>
        <v>107.3</v>
      </c>
      <c r="K144" s="235"/>
      <c r="L144" s="236"/>
      <c r="M144" s="237"/>
      <c r="N144" s="238" t="s">
        <v>36</v>
      </c>
      <c r="O144" s="225" t="n">
        <v>0</v>
      </c>
      <c r="P144" s="225" t="n">
        <f aca="false">O144*H144</f>
        <v>0</v>
      </c>
      <c r="Q144" s="225" t="n">
        <v>0.0016</v>
      </c>
      <c r="R144" s="225" t="n">
        <f aca="false">Q144*H144</f>
        <v>0.0032</v>
      </c>
      <c r="S144" s="225" t="n">
        <v>0</v>
      </c>
      <c r="T144" s="226" t="n">
        <f aca="false">S144*H144</f>
        <v>0</v>
      </c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R144" s="227" t="s">
        <v>1512</v>
      </c>
      <c r="AT144" s="227" t="s">
        <v>220</v>
      </c>
      <c r="AU144" s="227" t="s">
        <v>161</v>
      </c>
      <c r="AY144" s="3" t="s">
        <v>158</v>
      </c>
      <c r="BE144" s="228" t="n">
        <f aca="false">IF(N144="základná",J144,0)</f>
        <v>0</v>
      </c>
      <c r="BF144" s="228" t="n">
        <f aca="false">IF(N144="znížená",J144,0)</f>
        <v>107.3</v>
      </c>
      <c r="BG144" s="228" t="n">
        <f aca="false">IF(N144="zákl. prenesená",J144,0)</f>
        <v>0</v>
      </c>
      <c r="BH144" s="228" t="n">
        <f aca="false">IF(N144="zníž. prenesená",J144,0)</f>
        <v>0</v>
      </c>
      <c r="BI144" s="228" t="n">
        <f aca="false">IF(N144="nulová",J144,0)</f>
        <v>0</v>
      </c>
      <c r="BJ144" s="3" t="s">
        <v>161</v>
      </c>
      <c r="BK144" s="228" t="n">
        <f aca="false">ROUND(I144*H144,2)</f>
        <v>107.3</v>
      </c>
      <c r="BL144" s="3" t="s">
        <v>1512</v>
      </c>
      <c r="BM144" s="227" t="s">
        <v>1521</v>
      </c>
    </row>
    <row r="145" s="26" customFormat="true" ht="24.15" hidden="false" customHeight="true" outlineLevel="0" collapsed="false">
      <c r="A145" s="19"/>
      <c r="B145" s="20"/>
      <c r="C145" s="216" t="s">
        <v>1522</v>
      </c>
      <c r="D145" s="216" t="s">
        <v>162</v>
      </c>
      <c r="E145" s="217" t="s">
        <v>1523</v>
      </c>
      <c r="F145" s="218" t="s">
        <v>1524</v>
      </c>
      <c r="G145" s="219" t="s">
        <v>995</v>
      </c>
      <c r="H145" s="220" t="n">
        <v>1</v>
      </c>
      <c r="I145" s="221" t="n">
        <v>9.35</v>
      </c>
      <c r="J145" s="221" t="n">
        <f aca="false">ROUND(I145*H145,2)</f>
        <v>9.35</v>
      </c>
      <c r="K145" s="222"/>
      <c r="L145" s="25"/>
      <c r="M145" s="223"/>
      <c r="N145" s="224" t="s">
        <v>36</v>
      </c>
      <c r="O145" s="225" t="n">
        <v>0.456</v>
      </c>
      <c r="P145" s="225" t="n">
        <f aca="false">O145*H145</f>
        <v>0.456</v>
      </c>
      <c r="Q145" s="225" t="n">
        <v>0</v>
      </c>
      <c r="R145" s="225" t="n">
        <f aca="false">Q145*H145</f>
        <v>0</v>
      </c>
      <c r="S145" s="225" t="n">
        <v>0</v>
      </c>
      <c r="T145" s="226" t="n">
        <f aca="false">S145*H145</f>
        <v>0</v>
      </c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R145" s="227" t="s">
        <v>261</v>
      </c>
      <c r="AT145" s="227" t="s">
        <v>162</v>
      </c>
      <c r="AU145" s="227" t="s">
        <v>161</v>
      </c>
      <c r="AY145" s="3" t="s">
        <v>158</v>
      </c>
      <c r="BE145" s="228" t="n">
        <f aca="false">IF(N145="základná",J145,0)</f>
        <v>0</v>
      </c>
      <c r="BF145" s="228" t="n">
        <f aca="false">IF(N145="znížená",J145,0)</f>
        <v>9.35</v>
      </c>
      <c r="BG145" s="228" t="n">
        <f aca="false">IF(N145="zákl. prenesená",J145,0)</f>
        <v>0</v>
      </c>
      <c r="BH145" s="228" t="n">
        <f aca="false">IF(N145="zníž. prenesená",J145,0)</f>
        <v>0</v>
      </c>
      <c r="BI145" s="228" t="n">
        <f aca="false">IF(N145="nulová",J145,0)</f>
        <v>0</v>
      </c>
      <c r="BJ145" s="3" t="s">
        <v>161</v>
      </c>
      <c r="BK145" s="228" t="n">
        <f aca="false">ROUND(I145*H145,2)</f>
        <v>9.35</v>
      </c>
      <c r="BL145" s="3" t="s">
        <v>261</v>
      </c>
      <c r="BM145" s="227" t="s">
        <v>1525</v>
      </c>
    </row>
    <row r="146" s="26" customFormat="true" ht="24.15" hidden="false" customHeight="true" outlineLevel="0" collapsed="false">
      <c r="A146" s="19"/>
      <c r="B146" s="20"/>
      <c r="C146" s="216" t="s">
        <v>1526</v>
      </c>
      <c r="D146" s="216" t="s">
        <v>162</v>
      </c>
      <c r="E146" s="217" t="s">
        <v>1527</v>
      </c>
      <c r="F146" s="218" t="s">
        <v>1528</v>
      </c>
      <c r="G146" s="219" t="s">
        <v>217</v>
      </c>
      <c r="H146" s="220" t="n">
        <v>1</v>
      </c>
      <c r="I146" s="221" t="n">
        <v>1.39</v>
      </c>
      <c r="J146" s="221" t="n">
        <f aca="false">ROUND(I146*H146,2)</f>
        <v>1.39</v>
      </c>
      <c r="K146" s="222"/>
      <c r="L146" s="25"/>
      <c r="M146" s="223"/>
      <c r="N146" s="224" t="s">
        <v>36</v>
      </c>
      <c r="O146" s="225" t="n">
        <v>0.06</v>
      </c>
      <c r="P146" s="225" t="n">
        <f aca="false">O146*H146</f>
        <v>0.06</v>
      </c>
      <c r="Q146" s="225" t="n">
        <v>0</v>
      </c>
      <c r="R146" s="225" t="n">
        <f aca="false">Q146*H146</f>
        <v>0</v>
      </c>
      <c r="S146" s="225" t="n">
        <v>0</v>
      </c>
      <c r="T146" s="226" t="n">
        <f aca="false">S146*H146</f>
        <v>0</v>
      </c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R146" s="227" t="s">
        <v>261</v>
      </c>
      <c r="AT146" s="227" t="s">
        <v>162</v>
      </c>
      <c r="AU146" s="227" t="s">
        <v>161</v>
      </c>
      <c r="AY146" s="3" t="s">
        <v>158</v>
      </c>
      <c r="BE146" s="228" t="n">
        <f aca="false">IF(N146="základná",J146,0)</f>
        <v>0</v>
      </c>
      <c r="BF146" s="228" t="n">
        <f aca="false">IF(N146="znížená",J146,0)</f>
        <v>1.39</v>
      </c>
      <c r="BG146" s="228" t="n">
        <f aca="false">IF(N146="zákl. prenesená",J146,0)</f>
        <v>0</v>
      </c>
      <c r="BH146" s="228" t="n">
        <f aca="false">IF(N146="zníž. prenesená",J146,0)</f>
        <v>0</v>
      </c>
      <c r="BI146" s="228" t="n">
        <f aca="false">IF(N146="nulová",J146,0)</f>
        <v>0</v>
      </c>
      <c r="BJ146" s="3" t="s">
        <v>161</v>
      </c>
      <c r="BK146" s="228" t="n">
        <f aca="false">ROUND(I146*H146,2)</f>
        <v>1.39</v>
      </c>
      <c r="BL146" s="3" t="s">
        <v>261</v>
      </c>
      <c r="BM146" s="227" t="s">
        <v>1529</v>
      </c>
    </row>
    <row r="147" s="26" customFormat="true" ht="24.15" hidden="false" customHeight="true" outlineLevel="0" collapsed="false">
      <c r="A147" s="19"/>
      <c r="B147" s="20"/>
      <c r="C147" s="216" t="s">
        <v>1530</v>
      </c>
      <c r="D147" s="216" t="s">
        <v>162</v>
      </c>
      <c r="E147" s="217" t="s">
        <v>1531</v>
      </c>
      <c r="F147" s="218" t="s">
        <v>1532</v>
      </c>
      <c r="G147" s="219" t="s">
        <v>212</v>
      </c>
      <c r="H147" s="220" t="n">
        <v>46</v>
      </c>
      <c r="I147" s="221" t="n">
        <v>1.22</v>
      </c>
      <c r="J147" s="221" t="n">
        <f aca="false">ROUND(I147*H147,2)</f>
        <v>56.12</v>
      </c>
      <c r="K147" s="222"/>
      <c r="L147" s="25"/>
      <c r="M147" s="223"/>
      <c r="N147" s="224" t="s">
        <v>36</v>
      </c>
      <c r="O147" s="225" t="n">
        <v>0.058</v>
      </c>
      <c r="P147" s="225" t="n">
        <f aca="false">O147*H147</f>
        <v>2.668</v>
      </c>
      <c r="Q147" s="225" t="n">
        <v>0</v>
      </c>
      <c r="R147" s="225" t="n">
        <f aca="false">Q147*H147</f>
        <v>0</v>
      </c>
      <c r="S147" s="225" t="n">
        <v>0</v>
      </c>
      <c r="T147" s="226" t="n">
        <f aca="false">S147*H147</f>
        <v>0</v>
      </c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R147" s="227" t="s">
        <v>261</v>
      </c>
      <c r="AT147" s="227" t="s">
        <v>162</v>
      </c>
      <c r="AU147" s="227" t="s">
        <v>161</v>
      </c>
      <c r="AY147" s="3" t="s">
        <v>158</v>
      </c>
      <c r="BE147" s="228" t="n">
        <f aca="false">IF(N147="základná",J147,0)</f>
        <v>0</v>
      </c>
      <c r="BF147" s="228" t="n">
        <f aca="false">IF(N147="znížená",J147,0)</f>
        <v>56.12</v>
      </c>
      <c r="BG147" s="228" t="n">
        <f aca="false">IF(N147="zákl. prenesená",J147,0)</f>
        <v>0</v>
      </c>
      <c r="BH147" s="228" t="n">
        <f aca="false">IF(N147="zníž. prenesená",J147,0)</f>
        <v>0</v>
      </c>
      <c r="BI147" s="228" t="n">
        <f aca="false">IF(N147="nulová",J147,0)</f>
        <v>0</v>
      </c>
      <c r="BJ147" s="3" t="s">
        <v>161</v>
      </c>
      <c r="BK147" s="228" t="n">
        <f aca="false">ROUND(I147*H147,2)</f>
        <v>56.12</v>
      </c>
      <c r="BL147" s="3" t="s">
        <v>261</v>
      </c>
      <c r="BM147" s="227" t="s">
        <v>1533</v>
      </c>
    </row>
    <row r="148" s="26" customFormat="true" ht="24.15" hidden="false" customHeight="true" outlineLevel="0" collapsed="false">
      <c r="A148" s="19"/>
      <c r="B148" s="20"/>
      <c r="C148" s="216" t="s">
        <v>1534</v>
      </c>
      <c r="D148" s="216" t="s">
        <v>162</v>
      </c>
      <c r="E148" s="217" t="s">
        <v>1535</v>
      </c>
      <c r="F148" s="218" t="s">
        <v>1536</v>
      </c>
      <c r="G148" s="219" t="s">
        <v>274</v>
      </c>
      <c r="H148" s="220" t="n">
        <v>1.453</v>
      </c>
      <c r="I148" s="221" t="n">
        <v>0.9</v>
      </c>
      <c r="J148" s="221" t="n">
        <f aca="false">ROUND(I148*H148,2)</f>
        <v>1.31</v>
      </c>
      <c r="K148" s="222"/>
      <c r="L148" s="25"/>
      <c r="M148" s="223"/>
      <c r="N148" s="224" t="s">
        <v>36</v>
      </c>
      <c r="O148" s="225" t="n">
        <v>0</v>
      </c>
      <c r="P148" s="225" t="n">
        <f aca="false">O148*H148</f>
        <v>0</v>
      </c>
      <c r="Q148" s="225" t="n">
        <v>0</v>
      </c>
      <c r="R148" s="225" t="n">
        <f aca="false">Q148*H148</f>
        <v>0</v>
      </c>
      <c r="S148" s="225" t="n">
        <v>0</v>
      </c>
      <c r="T148" s="226" t="n">
        <f aca="false">S148*H148</f>
        <v>0</v>
      </c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R148" s="227" t="s">
        <v>261</v>
      </c>
      <c r="AT148" s="227" t="s">
        <v>162</v>
      </c>
      <c r="AU148" s="227" t="s">
        <v>161</v>
      </c>
      <c r="AY148" s="3" t="s">
        <v>158</v>
      </c>
      <c r="BE148" s="228" t="n">
        <f aca="false">IF(N148="základná",J148,0)</f>
        <v>0</v>
      </c>
      <c r="BF148" s="228" t="n">
        <f aca="false">IF(N148="znížená",J148,0)</f>
        <v>1.31</v>
      </c>
      <c r="BG148" s="228" t="n">
        <f aca="false">IF(N148="zákl. prenesená",J148,0)</f>
        <v>0</v>
      </c>
      <c r="BH148" s="228" t="n">
        <f aca="false">IF(N148="zníž. prenesená",J148,0)</f>
        <v>0</v>
      </c>
      <c r="BI148" s="228" t="n">
        <f aca="false">IF(N148="nulová",J148,0)</f>
        <v>0</v>
      </c>
      <c r="BJ148" s="3" t="s">
        <v>161</v>
      </c>
      <c r="BK148" s="228" t="n">
        <f aca="false">ROUND(I148*H148,2)</f>
        <v>1.31</v>
      </c>
      <c r="BL148" s="3" t="s">
        <v>261</v>
      </c>
      <c r="BM148" s="227" t="s">
        <v>1537</v>
      </c>
    </row>
    <row r="149" s="26" customFormat="true" ht="24.15" hidden="false" customHeight="true" outlineLevel="0" collapsed="false">
      <c r="A149" s="19"/>
      <c r="B149" s="20"/>
      <c r="C149" s="216" t="s">
        <v>1538</v>
      </c>
      <c r="D149" s="216" t="s">
        <v>162</v>
      </c>
      <c r="E149" s="217" t="s">
        <v>1539</v>
      </c>
      <c r="F149" s="218" t="s">
        <v>1540</v>
      </c>
      <c r="G149" s="219" t="s">
        <v>274</v>
      </c>
      <c r="H149" s="220" t="n">
        <v>1.453</v>
      </c>
      <c r="I149" s="221" t="n">
        <v>1</v>
      </c>
      <c r="J149" s="221" t="n">
        <f aca="false">ROUND(I149*H149,2)</f>
        <v>1.45</v>
      </c>
      <c r="K149" s="222"/>
      <c r="L149" s="25"/>
      <c r="M149" s="223"/>
      <c r="N149" s="224" t="s">
        <v>36</v>
      </c>
      <c r="O149" s="225" t="n">
        <v>0</v>
      </c>
      <c r="P149" s="225" t="n">
        <f aca="false">O149*H149</f>
        <v>0</v>
      </c>
      <c r="Q149" s="225" t="n">
        <v>0</v>
      </c>
      <c r="R149" s="225" t="n">
        <f aca="false">Q149*H149</f>
        <v>0</v>
      </c>
      <c r="S149" s="225" t="n">
        <v>0</v>
      </c>
      <c r="T149" s="226" t="n">
        <f aca="false">S149*H149</f>
        <v>0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R149" s="227" t="s">
        <v>261</v>
      </c>
      <c r="AT149" s="227" t="s">
        <v>162</v>
      </c>
      <c r="AU149" s="227" t="s">
        <v>161</v>
      </c>
      <c r="AY149" s="3" t="s">
        <v>158</v>
      </c>
      <c r="BE149" s="228" t="n">
        <f aca="false">IF(N149="základná",J149,0)</f>
        <v>0</v>
      </c>
      <c r="BF149" s="228" t="n">
        <f aca="false">IF(N149="znížená",J149,0)</f>
        <v>1.45</v>
      </c>
      <c r="BG149" s="228" t="n">
        <f aca="false">IF(N149="zákl. prenesená",J149,0)</f>
        <v>0</v>
      </c>
      <c r="BH149" s="228" t="n">
        <f aca="false">IF(N149="zníž. prenesená",J149,0)</f>
        <v>0</v>
      </c>
      <c r="BI149" s="228" t="n">
        <f aca="false">IF(N149="nulová",J149,0)</f>
        <v>0</v>
      </c>
      <c r="BJ149" s="3" t="s">
        <v>161</v>
      </c>
      <c r="BK149" s="228" t="n">
        <f aca="false">ROUND(I149*H149,2)</f>
        <v>1.45</v>
      </c>
      <c r="BL149" s="3" t="s">
        <v>261</v>
      </c>
      <c r="BM149" s="227" t="s">
        <v>1541</v>
      </c>
    </row>
    <row r="150" s="26" customFormat="true" ht="24.15" hidden="false" customHeight="true" outlineLevel="0" collapsed="false">
      <c r="A150" s="19"/>
      <c r="B150" s="20"/>
      <c r="C150" s="216" t="s">
        <v>1542</v>
      </c>
      <c r="D150" s="216" t="s">
        <v>162</v>
      </c>
      <c r="E150" s="217" t="s">
        <v>1543</v>
      </c>
      <c r="F150" s="218" t="s">
        <v>1544</v>
      </c>
      <c r="G150" s="219" t="s">
        <v>274</v>
      </c>
      <c r="H150" s="220" t="n">
        <v>1.453</v>
      </c>
      <c r="I150" s="221" t="n">
        <v>0.05</v>
      </c>
      <c r="J150" s="221" t="n">
        <f aca="false">ROUND(I150*H150,2)</f>
        <v>0.07</v>
      </c>
      <c r="K150" s="222"/>
      <c r="L150" s="25"/>
      <c r="M150" s="223"/>
      <c r="N150" s="224" t="s">
        <v>36</v>
      </c>
      <c r="O150" s="225" t="n">
        <v>0</v>
      </c>
      <c r="P150" s="225" t="n">
        <f aca="false">O150*H150</f>
        <v>0</v>
      </c>
      <c r="Q150" s="225" t="n">
        <v>0</v>
      </c>
      <c r="R150" s="225" t="n">
        <f aca="false">Q150*H150</f>
        <v>0</v>
      </c>
      <c r="S150" s="225" t="n">
        <v>0</v>
      </c>
      <c r="T150" s="226" t="n">
        <f aca="false">S150*H150</f>
        <v>0</v>
      </c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R150" s="227" t="s">
        <v>261</v>
      </c>
      <c r="AT150" s="227" t="s">
        <v>162</v>
      </c>
      <c r="AU150" s="227" t="s">
        <v>161</v>
      </c>
      <c r="AY150" s="3" t="s">
        <v>158</v>
      </c>
      <c r="BE150" s="228" t="n">
        <f aca="false">IF(N150="základná",J150,0)</f>
        <v>0</v>
      </c>
      <c r="BF150" s="228" t="n">
        <f aca="false">IF(N150="znížená",J150,0)</f>
        <v>0.07</v>
      </c>
      <c r="BG150" s="228" t="n">
        <f aca="false">IF(N150="zákl. prenesená",J150,0)</f>
        <v>0</v>
      </c>
      <c r="BH150" s="228" t="n">
        <f aca="false">IF(N150="zníž. prenesená",J150,0)</f>
        <v>0</v>
      </c>
      <c r="BI150" s="228" t="n">
        <f aca="false">IF(N150="nulová",J150,0)</f>
        <v>0</v>
      </c>
      <c r="BJ150" s="3" t="s">
        <v>161</v>
      </c>
      <c r="BK150" s="228" t="n">
        <f aca="false">ROUND(I150*H150,2)</f>
        <v>0.07</v>
      </c>
      <c r="BL150" s="3" t="s">
        <v>261</v>
      </c>
      <c r="BM150" s="227" t="s">
        <v>1545</v>
      </c>
    </row>
    <row r="151" s="200" customFormat="true" ht="25.9" hidden="false" customHeight="true" outlineLevel="0" collapsed="false">
      <c r="B151" s="201"/>
      <c r="C151" s="202"/>
      <c r="D151" s="203" t="s">
        <v>69</v>
      </c>
      <c r="E151" s="204" t="s">
        <v>1117</v>
      </c>
      <c r="F151" s="204" t="s">
        <v>1118</v>
      </c>
      <c r="G151" s="202"/>
      <c r="H151" s="202"/>
      <c r="I151" s="202"/>
      <c r="J151" s="205" t="n">
        <f aca="false">BK151</f>
        <v>211.98</v>
      </c>
      <c r="K151" s="202"/>
      <c r="L151" s="206"/>
      <c r="M151" s="207"/>
      <c r="N151" s="208"/>
      <c r="O151" s="208"/>
      <c r="P151" s="209" t="n">
        <f aca="false">SUM(P152:P153)</f>
        <v>12.72</v>
      </c>
      <c r="Q151" s="208"/>
      <c r="R151" s="209" t="n">
        <f aca="false">SUM(R152:R153)</f>
        <v>0</v>
      </c>
      <c r="S151" s="208"/>
      <c r="T151" s="210" t="n">
        <f aca="false">SUM(T152:T153)</f>
        <v>0</v>
      </c>
      <c r="AR151" s="211" t="s">
        <v>166</v>
      </c>
      <c r="AT151" s="212" t="s">
        <v>69</v>
      </c>
      <c r="AU151" s="212" t="s">
        <v>70</v>
      </c>
      <c r="AY151" s="211" t="s">
        <v>158</v>
      </c>
      <c r="BK151" s="213" t="n">
        <f aca="false">SUM(BK152:BK153)</f>
        <v>211.98</v>
      </c>
    </row>
    <row r="152" s="26" customFormat="true" ht="37.8" hidden="false" customHeight="true" outlineLevel="0" collapsed="false">
      <c r="A152" s="19"/>
      <c r="B152" s="20"/>
      <c r="C152" s="216" t="s">
        <v>1546</v>
      </c>
      <c r="D152" s="216" t="s">
        <v>162</v>
      </c>
      <c r="E152" s="217" t="s">
        <v>1547</v>
      </c>
      <c r="F152" s="218" t="s">
        <v>1121</v>
      </c>
      <c r="G152" s="219" t="s">
        <v>190</v>
      </c>
      <c r="H152" s="220" t="n">
        <v>7</v>
      </c>
      <c r="I152" s="221" t="n">
        <v>15.24</v>
      </c>
      <c r="J152" s="221" t="n">
        <f aca="false">ROUND(I152*H152,2)</f>
        <v>106.68</v>
      </c>
      <c r="K152" s="222"/>
      <c r="L152" s="25"/>
      <c r="M152" s="223"/>
      <c r="N152" s="224" t="s">
        <v>36</v>
      </c>
      <c r="O152" s="225" t="n">
        <v>1.06</v>
      </c>
      <c r="P152" s="225" t="n">
        <f aca="false">O152*H152</f>
        <v>7.42</v>
      </c>
      <c r="Q152" s="225" t="n">
        <v>0</v>
      </c>
      <c r="R152" s="225" t="n">
        <f aca="false">Q152*H152</f>
        <v>0</v>
      </c>
      <c r="S152" s="225" t="n">
        <v>0</v>
      </c>
      <c r="T152" s="226" t="n">
        <f aca="false">S152*H152</f>
        <v>0</v>
      </c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R152" s="227" t="s">
        <v>1011</v>
      </c>
      <c r="AT152" s="227" t="s">
        <v>162</v>
      </c>
      <c r="AU152" s="227" t="s">
        <v>78</v>
      </c>
      <c r="AY152" s="3" t="s">
        <v>158</v>
      </c>
      <c r="BE152" s="228" t="n">
        <f aca="false">IF(N152="základná",J152,0)</f>
        <v>0</v>
      </c>
      <c r="BF152" s="228" t="n">
        <f aca="false">IF(N152="znížená",J152,0)</f>
        <v>106.68</v>
      </c>
      <c r="BG152" s="228" t="n">
        <f aca="false">IF(N152="zákl. prenesená",J152,0)</f>
        <v>0</v>
      </c>
      <c r="BH152" s="228" t="n">
        <f aca="false">IF(N152="zníž. prenesená",J152,0)</f>
        <v>0</v>
      </c>
      <c r="BI152" s="228" t="n">
        <f aca="false">IF(N152="nulová",J152,0)</f>
        <v>0</v>
      </c>
      <c r="BJ152" s="3" t="s">
        <v>161</v>
      </c>
      <c r="BK152" s="228" t="n">
        <f aca="false">ROUND(I152*H152,2)</f>
        <v>106.68</v>
      </c>
      <c r="BL152" s="3" t="s">
        <v>1011</v>
      </c>
      <c r="BM152" s="227" t="s">
        <v>1548</v>
      </c>
    </row>
    <row r="153" s="26" customFormat="true" ht="33" hidden="false" customHeight="true" outlineLevel="0" collapsed="false">
      <c r="A153" s="19"/>
      <c r="B153" s="20"/>
      <c r="C153" s="216" t="s">
        <v>1549</v>
      </c>
      <c r="D153" s="216" t="s">
        <v>162</v>
      </c>
      <c r="E153" s="217" t="s">
        <v>1124</v>
      </c>
      <c r="F153" s="218" t="s">
        <v>1125</v>
      </c>
      <c r="G153" s="219" t="s">
        <v>190</v>
      </c>
      <c r="H153" s="220" t="n">
        <v>5</v>
      </c>
      <c r="I153" s="221" t="n">
        <v>21.06</v>
      </c>
      <c r="J153" s="221" t="n">
        <f aca="false">ROUND(I153*H153,2)</f>
        <v>105.3</v>
      </c>
      <c r="K153" s="222"/>
      <c r="L153" s="25"/>
      <c r="M153" s="223"/>
      <c r="N153" s="224" t="s">
        <v>36</v>
      </c>
      <c r="O153" s="225" t="n">
        <v>1.06</v>
      </c>
      <c r="P153" s="225" t="n">
        <f aca="false">O153*H153</f>
        <v>5.3</v>
      </c>
      <c r="Q153" s="225" t="n">
        <v>0</v>
      </c>
      <c r="R153" s="225" t="n">
        <f aca="false">Q153*H153</f>
        <v>0</v>
      </c>
      <c r="S153" s="225" t="n">
        <v>0</v>
      </c>
      <c r="T153" s="226" t="n">
        <f aca="false">S153*H153</f>
        <v>0</v>
      </c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R153" s="227" t="s">
        <v>1011</v>
      </c>
      <c r="AT153" s="227" t="s">
        <v>162</v>
      </c>
      <c r="AU153" s="227" t="s">
        <v>78</v>
      </c>
      <c r="AY153" s="3" t="s">
        <v>158</v>
      </c>
      <c r="BE153" s="228" t="n">
        <f aca="false">IF(N153="základná",J153,0)</f>
        <v>0</v>
      </c>
      <c r="BF153" s="228" t="n">
        <f aca="false">IF(N153="znížená",J153,0)</f>
        <v>105.3</v>
      </c>
      <c r="BG153" s="228" t="n">
        <f aca="false">IF(N153="zákl. prenesená",J153,0)</f>
        <v>0</v>
      </c>
      <c r="BH153" s="228" t="n">
        <f aca="false">IF(N153="zníž. prenesená",J153,0)</f>
        <v>0</v>
      </c>
      <c r="BI153" s="228" t="n">
        <f aca="false">IF(N153="nulová",J153,0)</f>
        <v>0</v>
      </c>
      <c r="BJ153" s="3" t="s">
        <v>161</v>
      </c>
      <c r="BK153" s="228" t="n">
        <f aca="false">ROUND(I153*H153,2)</f>
        <v>105.3</v>
      </c>
      <c r="BL153" s="3" t="s">
        <v>1011</v>
      </c>
      <c r="BM153" s="227" t="s">
        <v>1550</v>
      </c>
    </row>
    <row r="154" s="200" customFormat="true" ht="25.9" hidden="false" customHeight="true" outlineLevel="0" collapsed="false">
      <c r="B154" s="201"/>
      <c r="C154" s="202"/>
      <c r="D154" s="203" t="s">
        <v>69</v>
      </c>
      <c r="E154" s="204" t="s">
        <v>1551</v>
      </c>
      <c r="F154" s="204" t="s">
        <v>1334</v>
      </c>
      <c r="G154" s="202"/>
      <c r="H154" s="202"/>
      <c r="I154" s="202"/>
      <c r="J154" s="205" t="n">
        <f aca="false">BK154</f>
        <v>240</v>
      </c>
      <c r="K154" s="202"/>
      <c r="L154" s="206"/>
      <c r="M154" s="207"/>
      <c r="N154" s="208"/>
      <c r="O154" s="208"/>
      <c r="P154" s="209" t="n">
        <f aca="false">SUM(P155:P157)</f>
        <v>5</v>
      </c>
      <c r="Q154" s="208"/>
      <c r="R154" s="209" t="n">
        <f aca="false">SUM(R155:R157)</f>
        <v>0</v>
      </c>
      <c r="S154" s="208"/>
      <c r="T154" s="210" t="n">
        <f aca="false">SUM(T155:T157)</f>
        <v>0</v>
      </c>
      <c r="AR154" s="211" t="s">
        <v>166</v>
      </c>
      <c r="AT154" s="212" t="s">
        <v>69</v>
      </c>
      <c r="AU154" s="212" t="s">
        <v>70</v>
      </c>
      <c r="AY154" s="211" t="s">
        <v>158</v>
      </c>
      <c r="BK154" s="213" t="n">
        <f aca="false">SUM(BK155:BK157)</f>
        <v>240</v>
      </c>
    </row>
    <row r="155" s="26" customFormat="true" ht="16.5" hidden="false" customHeight="true" outlineLevel="0" collapsed="false">
      <c r="A155" s="19"/>
      <c r="B155" s="20"/>
      <c r="C155" s="216" t="s">
        <v>197</v>
      </c>
      <c r="D155" s="216" t="s">
        <v>162</v>
      </c>
      <c r="E155" s="217" t="s">
        <v>1552</v>
      </c>
      <c r="F155" s="218" t="s">
        <v>1553</v>
      </c>
      <c r="G155" s="219" t="s">
        <v>1554</v>
      </c>
      <c r="H155" s="220" t="n">
        <v>1</v>
      </c>
      <c r="I155" s="221" t="n">
        <v>150</v>
      </c>
      <c r="J155" s="221" t="n">
        <f aca="false">ROUND(I155*H155,2)</f>
        <v>150</v>
      </c>
      <c r="K155" s="222"/>
      <c r="L155" s="25"/>
      <c r="M155" s="223"/>
      <c r="N155" s="224" t="s">
        <v>36</v>
      </c>
      <c r="O155" s="225" t="n">
        <v>1</v>
      </c>
      <c r="P155" s="225" t="n">
        <f aca="false">O155*H155</f>
        <v>1</v>
      </c>
      <c r="Q155" s="225" t="n">
        <v>0</v>
      </c>
      <c r="R155" s="225" t="n">
        <f aca="false">Q155*H155</f>
        <v>0</v>
      </c>
      <c r="S155" s="225" t="n">
        <v>0</v>
      </c>
      <c r="T155" s="226" t="n">
        <f aca="false">S155*H155</f>
        <v>0</v>
      </c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R155" s="227" t="s">
        <v>1011</v>
      </c>
      <c r="AT155" s="227" t="s">
        <v>162</v>
      </c>
      <c r="AU155" s="227" t="s">
        <v>78</v>
      </c>
      <c r="AY155" s="3" t="s">
        <v>158</v>
      </c>
      <c r="BE155" s="228" t="n">
        <f aca="false">IF(N155="základná",J155,0)</f>
        <v>0</v>
      </c>
      <c r="BF155" s="228" t="n">
        <f aca="false">IF(N155="znížená",J155,0)</f>
        <v>150</v>
      </c>
      <c r="BG155" s="228" t="n">
        <f aca="false">IF(N155="zákl. prenesená",J155,0)</f>
        <v>0</v>
      </c>
      <c r="BH155" s="228" t="n">
        <f aca="false">IF(N155="zníž. prenesená",J155,0)</f>
        <v>0</v>
      </c>
      <c r="BI155" s="228" t="n">
        <f aca="false">IF(N155="nulová",J155,0)</f>
        <v>0</v>
      </c>
      <c r="BJ155" s="3" t="s">
        <v>161</v>
      </c>
      <c r="BK155" s="228" t="n">
        <f aca="false">ROUND(I155*H155,2)</f>
        <v>150</v>
      </c>
      <c r="BL155" s="3" t="s">
        <v>1011</v>
      </c>
      <c r="BM155" s="227" t="s">
        <v>1555</v>
      </c>
    </row>
    <row r="156" s="26" customFormat="true" ht="16.5" hidden="false" customHeight="true" outlineLevel="0" collapsed="false">
      <c r="A156" s="19"/>
      <c r="B156" s="20"/>
      <c r="C156" s="216" t="s">
        <v>201</v>
      </c>
      <c r="D156" s="216" t="s">
        <v>162</v>
      </c>
      <c r="E156" s="217" t="s">
        <v>1193</v>
      </c>
      <c r="F156" s="218" t="s">
        <v>1556</v>
      </c>
      <c r="G156" s="219" t="s">
        <v>190</v>
      </c>
      <c r="H156" s="220" t="n">
        <v>3</v>
      </c>
      <c r="I156" s="221" t="n">
        <v>10</v>
      </c>
      <c r="J156" s="221" t="n">
        <f aca="false">ROUND(I156*H156,2)</f>
        <v>30</v>
      </c>
      <c r="K156" s="222"/>
      <c r="L156" s="25"/>
      <c r="M156" s="223"/>
      <c r="N156" s="224" t="s">
        <v>36</v>
      </c>
      <c r="O156" s="225" t="n">
        <v>1</v>
      </c>
      <c r="P156" s="225" t="n">
        <f aca="false">O156*H156</f>
        <v>3</v>
      </c>
      <c r="Q156" s="225" t="n">
        <v>0</v>
      </c>
      <c r="R156" s="225" t="n">
        <f aca="false">Q156*H156</f>
        <v>0</v>
      </c>
      <c r="S156" s="225" t="n">
        <v>0</v>
      </c>
      <c r="T156" s="226" t="n">
        <f aca="false">S156*H156</f>
        <v>0</v>
      </c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R156" s="227" t="s">
        <v>1011</v>
      </c>
      <c r="AT156" s="227" t="s">
        <v>162</v>
      </c>
      <c r="AU156" s="227" t="s">
        <v>78</v>
      </c>
      <c r="AY156" s="3" t="s">
        <v>158</v>
      </c>
      <c r="BE156" s="228" t="n">
        <f aca="false">IF(N156="základná",J156,0)</f>
        <v>0</v>
      </c>
      <c r="BF156" s="228" t="n">
        <f aca="false">IF(N156="znížená",J156,0)</f>
        <v>30</v>
      </c>
      <c r="BG156" s="228" t="n">
        <f aca="false">IF(N156="zákl. prenesená",J156,0)</f>
        <v>0</v>
      </c>
      <c r="BH156" s="228" t="n">
        <f aca="false">IF(N156="zníž. prenesená",J156,0)</f>
        <v>0</v>
      </c>
      <c r="BI156" s="228" t="n">
        <f aca="false">IF(N156="nulová",J156,0)</f>
        <v>0</v>
      </c>
      <c r="BJ156" s="3" t="s">
        <v>161</v>
      </c>
      <c r="BK156" s="228" t="n">
        <f aca="false">ROUND(I156*H156,2)</f>
        <v>30</v>
      </c>
      <c r="BL156" s="3" t="s">
        <v>1011</v>
      </c>
      <c r="BM156" s="227" t="s">
        <v>1557</v>
      </c>
    </row>
    <row r="157" s="26" customFormat="true" ht="16.5" hidden="false" customHeight="true" outlineLevel="0" collapsed="false">
      <c r="A157" s="19"/>
      <c r="B157" s="20"/>
      <c r="C157" s="216" t="s">
        <v>205</v>
      </c>
      <c r="D157" s="216" t="s">
        <v>162</v>
      </c>
      <c r="E157" s="217" t="s">
        <v>1558</v>
      </c>
      <c r="F157" s="218" t="s">
        <v>1559</v>
      </c>
      <c r="G157" s="219" t="s">
        <v>995</v>
      </c>
      <c r="H157" s="220" t="n">
        <v>1</v>
      </c>
      <c r="I157" s="221" t="n">
        <v>60</v>
      </c>
      <c r="J157" s="221" t="n">
        <f aca="false">ROUND(I157*H157,2)</f>
        <v>60</v>
      </c>
      <c r="K157" s="222"/>
      <c r="L157" s="25"/>
      <c r="M157" s="239"/>
      <c r="N157" s="240" t="s">
        <v>36</v>
      </c>
      <c r="O157" s="241" t="n">
        <v>1</v>
      </c>
      <c r="P157" s="241" t="n">
        <f aca="false">O157*H157</f>
        <v>1</v>
      </c>
      <c r="Q157" s="241" t="n">
        <v>0</v>
      </c>
      <c r="R157" s="241" t="n">
        <f aca="false">Q157*H157</f>
        <v>0</v>
      </c>
      <c r="S157" s="241" t="n">
        <v>0</v>
      </c>
      <c r="T157" s="242" t="n">
        <f aca="false">S157*H157</f>
        <v>0</v>
      </c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R157" s="227" t="s">
        <v>1011</v>
      </c>
      <c r="AT157" s="227" t="s">
        <v>162</v>
      </c>
      <c r="AU157" s="227" t="s">
        <v>78</v>
      </c>
      <c r="AY157" s="3" t="s">
        <v>158</v>
      </c>
      <c r="BE157" s="228" t="n">
        <f aca="false">IF(N157="základná",J157,0)</f>
        <v>0</v>
      </c>
      <c r="BF157" s="228" t="n">
        <f aca="false">IF(N157="znížená",J157,0)</f>
        <v>60</v>
      </c>
      <c r="BG157" s="228" t="n">
        <f aca="false">IF(N157="zákl. prenesená",J157,0)</f>
        <v>0</v>
      </c>
      <c r="BH157" s="228" t="n">
        <f aca="false">IF(N157="zníž. prenesená",J157,0)</f>
        <v>0</v>
      </c>
      <c r="BI157" s="228" t="n">
        <f aca="false">IF(N157="nulová",J157,0)</f>
        <v>0</v>
      </c>
      <c r="BJ157" s="3" t="s">
        <v>161</v>
      </c>
      <c r="BK157" s="228" t="n">
        <f aca="false">ROUND(I157*H157,2)</f>
        <v>60</v>
      </c>
      <c r="BL157" s="3" t="s">
        <v>1011</v>
      </c>
      <c r="BM157" s="227" t="s">
        <v>1560</v>
      </c>
    </row>
    <row r="158" s="26" customFormat="true" ht="6.95" hidden="false" customHeight="true" outlineLevel="0" collapsed="false">
      <c r="A158" s="19"/>
      <c r="B158" s="53"/>
      <c r="C158" s="54"/>
      <c r="D158" s="54"/>
      <c r="E158" s="54"/>
      <c r="F158" s="54"/>
      <c r="G158" s="54"/>
      <c r="H158" s="54"/>
      <c r="I158" s="54"/>
      <c r="J158" s="54"/>
      <c r="K158" s="54"/>
      <c r="L158" s="25"/>
      <c r="M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</row>
  </sheetData>
  <sheetProtection algorithmName="SHA-512" hashValue="CGrAQT09pSwJo6wgVolYmk5FcV0SilxzyzsuiJNxrS82Ru+OucB5jBudFzs/Rebqehs7Niev7W+TA5XOKbYlBQ==" saltValue="xHXD0OkxcDwNpi/JtwqKUP0O4LzaoHn27mrAd6qzLvF6/fegUTIiXPgmK2FKmj/mVMWkZpTDer2KDf0Q5KEaAQ==" spinCount="100000" sheet="true" password="f684" objects="true" scenarios="true" formatColumns="false" formatRows="false" autoFilter="false"/>
  <autoFilter ref="C122:K157"/>
  <mergeCells count="8">
    <mergeCell ref="L2:V2"/>
    <mergeCell ref="E7:H7"/>
    <mergeCell ref="E9:H9"/>
    <mergeCell ref="E27:H27"/>
    <mergeCell ref="E85:H85"/>
    <mergeCell ref="E87:H87"/>
    <mergeCell ref="E113:H113"/>
    <mergeCell ref="E115:H115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M15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1" customFormat="false" ht="12.8" hidden="false" customHeight="false" outlineLevel="0" collapsed="false">
      <c r="A1" s="8"/>
    </row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118</v>
      </c>
    </row>
    <row r="3" customFormat="false" ht="6.95" hidden="false" customHeight="true" outlineLevel="0" collapsed="false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6"/>
      <c r="AT3" s="3" t="s">
        <v>70</v>
      </c>
    </row>
    <row r="4" customFormat="false" ht="24.95" hidden="false" customHeight="true" outlineLevel="0" collapsed="false">
      <c r="B4" s="6"/>
      <c r="D4" s="123" t="s">
        <v>128</v>
      </c>
      <c r="L4" s="6"/>
      <c r="M4" s="124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25" t="s">
        <v>12</v>
      </c>
      <c r="L6" s="6"/>
    </row>
    <row r="7" customFormat="false" ht="16.5" hidden="false" customHeight="true" outlineLevel="0" collapsed="false">
      <c r="B7" s="6"/>
      <c r="E7" s="126" t="str">
        <f aca="false">'Rekapitulácia stavby'!K6</f>
        <v>REKONŠTRUKCIA KULTÚRNEHO DOMU V OBCI NOVÝ RUSKOV</v>
      </c>
      <c r="F7" s="126"/>
      <c r="G7" s="126"/>
      <c r="H7" s="126"/>
      <c r="L7" s="6"/>
    </row>
    <row r="8" s="26" customFormat="true" ht="12" hidden="false" customHeight="true" outlineLevel="0" collapsed="false">
      <c r="A8" s="19"/>
      <c r="B8" s="25"/>
      <c r="C8" s="19"/>
      <c r="D8" s="125" t="s">
        <v>129</v>
      </c>
      <c r="E8" s="19"/>
      <c r="F8" s="19"/>
      <c r="G8" s="19"/>
      <c r="H8" s="19"/>
      <c r="I8" s="19"/>
      <c r="J8" s="19"/>
      <c r="K8" s="19"/>
      <c r="L8" s="50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26" customFormat="true" ht="16.5" hidden="false" customHeight="true" outlineLevel="0" collapsed="false">
      <c r="A9" s="19"/>
      <c r="B9" s="25"/>
      <c r="C9" s="19"/>
      <c r="D9" s="19"/>
      <c r="E9" s="127" t="s">
        <v>1561</v>
      </c>
      <c r="F9" s="127"/>
      <c r="G9" s="127"/>
      <c r="H9" s="127"/>
      <c r="I9" s="19"/>
      <c r="J9" s="19"/>
      <c r="K9" s="19"/>
      <c r="L9" s="50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="26" customFormat="true" ht="12.8" hidden="false" customHeight="false" outlineLevel="0" collapsed="false">
      <c r="A10" s="19"/>
      <c r="B10" s="25"/>
      <c r="C10" s="19"/>
      <c r="D10" s="19"/>
      <c r="E10" s="19"/>
      <c r="F10" s="19"/>
      <c r="G10" s="19"/>
      <c r="H10" s="19"/>
      <c r="I10" s="19"/>
      <c r="J10" s="19"/>
      <c r="K10" s="19"/>
      <c r="L10" s="50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26" customFormat="true" ht="12" hidden="false" customHeight="true" outlineLevel="0" collapsed="false">
      <c r="A11" s="19"/>
      <c r="B11" s="25"/>
      <c r="C11" s="19"/>
      <c r="D11" s="125" t="s">
        <v>14</v>
      </c>
      <c r="E11" s="19"/>
      <c r="F11" s="128"/>
      <c r="G11" s="19"/>
      <c r="H11" s="19"/>
      <c r="I11" s="125" t="s">
        <v>15</v>
      </c>
      <c r="J11" s="128"/>
      <c r="K11" s="19"/>
      <c r="L11" s="50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="26" customFormat="true" ht="12" hidden="false" customHeight="true" outlineLevel="0" collapsed="false">
      <c r="A12" s="19"/>
      <c r="B12" s="25"/>
      <c r="C12" s="19"/>
      <c r="D12" s="125" t="s">
        <v>16</v>
      </c>
      <c r="E12" s="19"/>
      <c r="F12" s="128" t="s">
        <v>25</v>
      </c>
      <c r="G12" s="19"/>
      <c r="H12" s="19"/>
      <c r="I12" s="125" t="s">
        <v>18</v>
      </c>
      <c r="J12" s="129" t="str">
        <f aca="false">'Rekapitulácia stavby'!AN8</f>
        <v>12. 2022</v>
      </c>
      <c r="K12" s="19"/>
      <c r="L12" s="50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26" customFormat="true" ht="10.8" hidden="false" customHeight="true" outlineLevel="0" collapsed="false">
      <c r="A13" s="19"/>
      <c r="B13" s="25"/>
      <c r="C13" s="19"/>
      <c r="D13" s="19"/>
      <c r="E13" s="19"/>
      <c r="F13" s="19"/>
      <c r="G13" s="19"/>
      <c r="H13" s="19"/>
      <c r="I13" s="19"/>
      <c r="J13" s="19"/>
      <c r="K13" s="19"/>
      <c r="L13" s="50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="26" customFormat="true" ht="12" hidden="false" customHeight="true" outlineLevel="0" collapsed="false">
      <c r="A14" s="19"/>
      <c r="B14" s="25"/>
      <c r="C14" s="19"/>
      <c r="D14" s="125" t="s">
        <v>20</v>
      </c>
      <c r="E14" s="19"/>
      <c r="F14" s="19"/>
      <c r="G14" s="19"/>
      <c r="H14" s="19"/>
      <c r="I14" s="125" t="s">
        <v>21</v>
      </c>
      <c r="J14" s="128" t="str">
        <f aca="false">IF('Rekapitulácia stavby'!AN10="","",'Rekapitulácia stavby'!AN10)</f>
        <v/>
      </c>
      <c r="K14" s="19"/>
      <c r="L14" s="50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26" customFormat="true" ht="18" hidden="false" customHeight="true" outlineLevel="0" collapsed="false">
      <c r="A15" s="19"/>
      <c r="B15" s="25"/>
      <c r="C15" s="19"/>
      <c r="D15" s="19"/>
      <c r="E15" s="128" t="str">
        <f aca="false">IF('Rekapitulácia stavby'!E11="","",'Rekapitulácia stavby'!E11)</f>
        <v>Obec Nový Ruskov</v>
      </c>
      <c r="F15" s="19"/>
      <c r="G15" s="19"/>
      <c r="H15" s="19"/>
      <c r="I15" s="125" t="s">
        <v>23</v>
      </c>
      <c r="J15" s="128" t="str">
        <f aca="false">IF('Rekapitulácia stavby'!AN11="","",'Rekapitulácia stavby'!AN11)</f>
        <v/>
      </c>
      <c r="K15" s="19"/>
      <c r="L15" s="50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="26" customFormat="true" ht="6.95" hidden="false" customHeight="true" outlineLevel="0" collapsed="false">
      <c r="A16" s="19"/>
      <c r="B16" s="25"/>
      <c r="C16" s="19"/>
      <c r="D16" s="19"/>
      <c r="E16" s="19"/>
      <c r="F16" s="19"/>
      <c r="G16" s="19"/>
      <c r="H16" s="19"/>
      <c r="I16" s="19"/>
      <c r="J16" s="19"/>
      <c r="K16" s="19"/>
      <c r="L16" s="50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="26" customFormat="true" ht="12" hidden="false" customHeight="true" outlineLevel="0" collapsed="false">
      <c r="A17" s="19"/>
      <c r="B17" s="25"/>
      <c r="C17" s="19"/>
      <c r="D17" s="125" t="s">
        <v>24</v>
      </c>
      <c r="E17" s="19"/>
      <c r="F17" s="19"/>
      <c r="G17" s="19"/>
      <c r="H17" s="19"/>
      <c r="I17" s="125" t="s">
        <v>21</v>
      </c>
      <c r="J17" s="128" t="n">
        <f aca="false">'Rekapitulácia stavby'!AN13</f>
        <v>0</v>
      </c>
      <c r="K17" s="19"/>
      <c r="L17" s="50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26" customFormat="true" ht="18" hidden="false" customHeight="true" outlineLevel="0" collapsed="false">
      <c r="A18" s="19"/>
      <c r="B18" s="25"/>
      <c r="C18" s="19"/>
      <c r="D18" s="19"/>
      <c r="E18" s="130" t="str">
        <f aca="false">'Rekapitulácia stavby'!E14</f>
        <v> </v>
      </c>
      <c r="F18" s="130"/>
      <c r="G18" s="130"/>
      <c r="H18" s="130"/>
      <c r="I18" s="125" t="s">
        <v>23</v>
      </c>
      <c r="J18" s="128" t="n">
        <f aca="false">'Rekapitulácia stavby'!AN14</f>
        <v>0</v>
      </c>
      <c r="K18" s="19"/>
      <c r="L18" s="50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="26" customFormat="true" ht="6.95" hidden="false" customHeight="true" outlineLevel="0" collapsed="false">
      <c r="A19" s="19"/>
      <c r="B19" s="25"/>
      <c r="C19" s="19"/>
      <c r="D19" s="19"/>
      <c r="E19" s="19"/>
      <c r="F19" s="19"/>
      <c r="G19" s="19"/>
      <c r="H19" s="19"/>
      <c r="I19" s="19"/>
      <c r="J19" s="19"/>
      <c r="K19" s="19"/>
      <c r="L19" s="50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26" customFormat="true" ht="12" hidden="false" customHeight="true" outlineLevel="0" collapsed="false">
      <c r="A20" s="19"/>
      <c r="B20" s="25"/>
      <c r="C20" s="19"/>
      <c r="D20" s="125" t="s">
        <v>26</v>
      </c>
      <c r="E20" s="19"/>
      <c r="F20" s="19"/>
      <c r="G20" s="19"/>
      <c r="H20" s="19"/>
      <c r="I20" s="125" t="s">
        <v>21</v>
      </c>
      <c r="J20" s="128" t="str">
        <f aca="false">IF('Rekapitulácia stavby'!AN16="","",'Rekapitulácia stavby'!AN16)</f>
        <v/>
      </c>
      <c r="K20" s="19"/>
      <c r="L20" s="50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="26" customFormat="true" ht="18" hidden="false" customHeight="true" outlineLevel="0" collapsed="false">
      <c r="A21" s="19"/>
      <c r="B21" s="25"/>
      <c r="C21" s="19"/>
      <c r="D21" s="19"/>
      <c r="E21" s="128" t="str">
        <f aca="false">IF('Rekapitulácia stavby'!E17="","",'Rekapitulácia stavby'!E17)</f>
        <v> </v>
      </c>
      <c r="F21" s="19"/>
      <c r="G21" s="19"/>
      <c r="H21" s="19"/>
      <c r="I21" s="125" t="s">
        <v>23</v>
      </c>
      <c r="J21" s="128" t="str">
        <f aca="false">IF('Rekapitulácia stavby'!AN17="","",'Rekapitulácia stavby'!AN17)</f>
        <v/>
      </c>
      <c r="K21" s="19"/>
      <c r="L21" s="50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="26" customFormat="true" ht="6.95" hidden="false" customHeight="true" outlineLevel="0" collapsed="false">
      <c r="A22" s="19"/>
      <c r="B22" s="25"/>
      <c r="C22" s="19"/>
      <c r="D22" s="19"/>
      <c r="E22" s="19"/>
      <c r="F22" s="19"/>
      <c r="G22" s="19"/>
      <c r="H22" s="19"/>
      <c r="I22" s="19"/>
      <c r="J22" s="19"/>
      <c r="K22" s="19"/>
      <c r="L22" s="50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="26" customFormat="true" ht="12" hidden="false" customHeight="true" outlineLevel="0" collapsed="false">
      <c r="A23" s="19"/>
      <c r="B23" s="25"/>
      <c r="C23" s="19"/>
      <c r="D23" s="125" t="s">
        <v>28</v>
      </c>
      <c r="E23" s="19"/>
      <c r="F23" s="19"/>
      <c r="G23" s="19"/>
      <c r="H23" s="19"/>
      <c r="I23" s="125" t="s">
        <v>21</v>
      </c>
      <c r="J23" s="128" t="str">
        <f aca="false">IF('Rekapitulácia stavby'!AN19="","",'Rekapitulácia stavby'!AN19)</f>
        <v/>
      </c>
      <c r="K23" s="19"/>
      <c r="L23" s="50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="26" customFormat="true" ht="18" hidden="false" customHeight="true" outlineLevel="0" collapsed="false">
      <c r="A24" s="19"/>
      <c r="B24" s="25"/>
      <c r="C24" s="19"/>
      <c r="D24" s="19"/>
      <c r="E24" s="128" t="str">
        <f aca="false">IF('Rekapitulácia stavby'!E20="","",'Rekapitulácia stavby'!E20)</f>
        <v> </v>
      </c>
      <c r="F24" s="19"/>
      <c r="G24" s="19"/>
      <c r="H24" s="19"/>
      <c r="I24" s="125" t="s">
        <v>23</v>
      </c>
      <c r="J24" s="128" t="str">
        <f aca="false">IF('Rekapitulácia stavby'!AN20="","",'Rekapitulácia stavby'!AN20)</f>
        <v/>
      </c>
      <c r="K24" s="19"/>
      <c r="L24" s="50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="26" customFormat="true" ht="6.95" hidden="false" customHeight="true" outlineLevel="0" collapsed="false">
      <c r="A25" s="19"/>
      <c r="B25" s="25"/>
      <c r="C25" s="19"/>
      <c r="D25" s="19"/>
      <c r="E25" s="19"/>
      <c r="F25" s="19"/>
      <c r="G25" s="19"/>
      <c r="H25" s="19"/>
      <c r="I25" s="19"/>
      <c r="J25" s="19"/>
      <c r="K25" s="19"/>
      <c r="L25" s="50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="26" customFormat="true" ht="12" hidden="false" customHeight="true" outlineLevel="0" collapsed="false">
      <c r="A26" s="19"/>
      <c r="B26" s="25"/>
      <c r="C26" s="19"/>
      <c r="D26" s="125" t="s">
        <v>29</v>
      </c>
      <c r="E26" s="19"/>
      <c r="F26" s="19"/>
      <c r="G26" s="19"/>
      <c r="H26" s="19"/>
      <c r="I26" s="19"/>
      <c r="J26" s="19"/>
      <c r="K26" s="19"/>
      <c r="L26" s="50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="135" customFormat="true" ht="16.5" hidden="false" customHeight="true" outlineLevel="0" collapsed="false">
      <c r="A27" s="131"/>
      <c r="B27" s="132"/>
      <c r="C27" s="131"/>
      <c r="D27" s="131"/>
      <c r="E27" s="133"/>
      <c r="F27" s="133"/>
      <c r="G27" s="133"/>
      <c r="H27" s="133"/>
      <c r="I27" s="131"/>
      <c r="J27" s="131"/>
      <c r="K27" s="131"/>
      <c r="L27" s="134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6" customFormat="true" ht="6.95" hidden="false" customHeight="true" outlineLevel="0" collapsed="false">
      <c r="A28" s="19"/>
      <c r="B28" s="25"/>
      <c r="C28" s="19"/>
      <c r="D28" s="19"/>
      <c r="E28" s="19"/>
      <c r="F28" s="19"/>
      <c r="G28" s="19"/>
      <c r="H28" s="19"/>
      <c r="I28" s="19"/>
      <c r="J28" s="19"/>
      <c r="K28" s="19"/>
      <c r="L28" s="50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="26" customFormat="true" ht="6.95" hidden="false" customHeight="true" outlineLevel="0" collapsed="false">
      <c r="A29" s="19"/>
      <c r="B29" s="25"/>
      <c r="C29" s="19"/>
      <c r="D29" s="136"/>
      <c r="E29" s="136"/>
      <c r="F29" s="136"/>
      <c r="G29" s="136"/>
      <c r="H29" s="136"/>
      <c r="I29" s="136"/>
      <c r="J29" s="136"/>
      <c r="K29" s="136"/>
      <c r="L29" s="50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="26" customFormat="true" ht="25.45" hidden="false" customHeight="true" outlineLevel="0" collapsed="false">
      <c r="A30" s="19"/>
      <c r="B30" s="25"/>
      <c r="C30" s="19"/>
      <c r="D30" s="137" t="s">
        <v>30</v>
      </c>
      <c r="E30" s="19"/>
      <c r="F30" s="19"/>
      <c r="G30" s="19"/>
      <c r="H30" s="19"/>
      <c r="I30" s="19"/>
      <c r="J30" s="138" t="n">
        <f aca="false">ROUND(J123, 2)</f>
        <v>34688.99</v>
      </c>
      <c r="K30" s="19"/>
      <c r="L30" s="50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="26" customFormat="true" ht="6.95" hidden="false" customHeight="true" outlineLevel="0" collapsed="false">
      <c r="A31" s="19"/>
      <c r="B31" s="25"/>
      <c r="C31" s="19"/>
      <c r="D31" s="136"/>
      <c r="E31" s="136"/>
      <c r="F31" s="136"/>
      <c r="G31" s="136"/>
      <c r="H31" s="136"/>
      <c r="I31" s="136"/>
      <c r="J31" s="136"/>
      <c r="K31" s="136"/>
      <c r="L31" s="50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26" customFormat="true" ht="14.4" hidden="false" customHeight="true" outlineLevel="0" collapsed="false">
      <c r="A32" s="19"/>
      <c r="B32" s="25"/>
      <c r="C32" s="19"/>
      <c r="D32" s="19"/>
      <c r="E32" s="19"/>
      <c r="F32" s="139" t="s">
        <v>32</v>
      </c>
      <c r="G32" s="19"/>
      <c r="H32" s="19"/>
      <c r="I32" s="139" t="s">
        <v>31</v>
      </c>
      <c r="J32" s="139" t="s">
        <v>33</v>
      </c>
      <c r="K32" s="19"/>
      <c r="L32" s="50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="26" customFormat="true" ht="14.4" hidden="false" customHeight="true" outlineLevel="0" collapsed="false">
      <c r="A33" s="19"/>
      <c r="B33" s="25"/>
      <c r="C33" s="19"/>
      <c r="D33" s="140" t="s">
        <v>34</v>
      </c>
      <c r="E33" s="141" t="s">
        <v>35</v>
      </c>
      <c r="F33" s="142" t="n">
        <f aca="false">ROUND((SUM(BE123:BE153)),  2)</f>
        <v>0</v>
      </c>
      <c r="G33" s="143"/>
      <c r="H33" s="143"/>
      <c r="I33" s="144" t="n">
        <v>0.2</v>
      </c>
      <c r="J33" s="142" t="n">
        <f aca="false">ROUND(((SUM(BE123:BE153))*I33),  2)</f>
        <v>0</v>
      </c>
      <c r="K33" s="19"/>
      <c r="L33" s="50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="26" customFormat="true" ht="14.4" hidden="false" customHeight="true" outlineLevel="0" collapsed="false">
      <c r="A34" s="19"/>
      <c r="B34" s="25"/>
      <c r="C34" s="19"/>
      <c r="D34" s="19"/>
      <c r="E34" s="141" t="s">
        <v>36</v>
      </c>
      <c r="F34" s="145" t="n">
        <f aca="false">ROUND((SUM(BF123:BF153)),  2)</f>
        <v>34688.99</v>
      </c>
      <c r="G34" s="19"/>
      <c r="H34" s="19"/>
      <c r="I34" s="146" t="n">
        <v>0.2</v>
      </c>
      <c r="J34" s="145" t="n">
        <f aca="false">ROUND(((SUM(BF123:BF153))*I34),  2)</f>
        <v>6937.8</v>
      </c>
      <c r="K34" s="19"/>
      <c r="L34" s="50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26" customFormat="true" ht="14.4" hidden="true" customHeight="true" outlineLevel="0" collapsed="false">
      <c r="A35" s="19"/>
      <c r="B35" s="25"/>
      <c r="C35" s="19"/>
      <c r="D35" s="19"/>
      <c r="E35" s="125" t="s">
        <v>37</v>
      </c>
      <c r="F35" s="145" t="n">
        <f aca="false">ROUND((SUM(BG123:BG153)),  2)</f>
        <v>0</v>
      </c>
      <c r="G35" s="19"/>
      <c r="H35" s="19"/>
      <c r="I35" s="146" t="n">
        <v>0.2</v>
      </c>
      <c r="J35" s="145" t="n">
        <f aca="false">0</f>
        <v>0</v>
      </c>
      <c r="K35" s="19"/>
      <c r="L35" s="50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26" customFormat="true" ht="14.4" hidden="true" customHeight="true" outlineLevel="0" collapsed="false">
      <c r="A36" s="19"/>
      <c r="B36" s="25"/>
      <c r="C36" s="19"/>
      <c r="D36" s="19"/>
      <c r="E36" s="125" t="s">
        <v>38</v>
      </c>
      <c r="F36" s="145" t="n">
        <f aca="false">ROUND((SUM(BH123:BH153)),  2)</f>
        <v>0</v>
      </c>
      <c r="G36" s="19"/>
      <c r="H36" s="19"/>
      <c r="I36" s="146" t="n">
        <v>0.2</v>
      </c>
      <c r="J36" s="145" t="n">
        <f aca="false">0</f>
        <v>0</v>
      </c>
      <c r="K36" s="19"/>
      <c r="L36" s="50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="26" customFormat="true" ht="14.4" hidden="true" customHeight="true" outlineLevel="0" collapsed="false">
      <c r="A37" s="19"/>
      <c r="B37" s="25"/>
      <c r="C37" s="19"/>
      <c r="D37" s="19"/>
      <c r="E37" s="141" t="s">
        <v>39</v>
      </c>
      <c r="F37" s="142" t="n">
        <f aca="false">ROUND((SUM(BI123:BI153)),  2)</f>
        <v>0</v>
      </c>
      <c r="G37" s="143"/>
      <c r="H37" s="143"/>
      <c r="I37" s="144" t="n">
        <v>0</v>
      </c>
      <c r="J37" s="142" t="n">
        <f aca="false">0</f>
        <v>0</v>
      </c>
      <c r="K37" s="19"/>
      <c r="L37" s="50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="26" customFormat="true" ht="6.95" hidden="false" customHeight="true" outlineLevel="0" collapsed="false">
      <c r="A38" s="19"/>
      <c r="B38" s="25"/>
      <c r="C38" s="19"/>
      <c r="D38" s="19"/>
      <c r="E38" s="19"/>
      <c r="F38" s="19"/>
      <c r="G38" s="19"/>
      <c r="H38" s="19"/>
      <c r="I38" s="19"/>
      <c r="J38" s="19"/>
      <c r="K38" s="19"/>
      <c r="L38" s="50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="26" customFormat="true" ht="25.45" hidden="false" customHeight="true" outlineLevel="0" collapsed="false">
      <c r="A39" s="19"/>
      <c r="B39" s="25"/>
      <c r="C39" s="147"/>
      <c r="D39" s="148" t="s">
        <v>40</v>
      </c>
      <c r="E39" s="149"/>
      <c r="F39" s="149"/>
      <c r="G39" s="150" t="s">
        <v>41</v>
      </c>
      <c r="H39" s="151" t="s">
        <v>42</v>
      </c>
      <c r="I39" s="149"/>
      <c r="J39" s="152" t="n">
        <f aca="false">SUM(J30:J37)</f>
        <v>41626.79</v>
      </c>
      <c r="K39" s="153"/>
      <c r="L39" s="50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="26" customFormat="true" ht="14.4" hidden="false" customHeight="true" outlineLevel="0" collapsed="false">
      <c r="A40" s="19"/>
      <c r="B40" s="25"/>
      <c r="C40" s="19"/>
      <c r="D40" s="19"/>
      <c r="E40" s="19"/>
      <c r="F40" s="19"/>
      <c r="G40" s="19"/>
      <c r="H40" s="19"/>
      <c r="I40" s="19"/>
      <c r="J40" s="19"/>
      <c r="K40" s="19"/>
      <c r="L40" s="50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6" customFormat="true" ht="14.4" hidden="false" customHeight="true" outlineLevel="0" collapsed="false">
      <c r="B50" s="50"/>
      <c r="D50" s="154" t="s">
        <v>43</v>
      </c>
      <c r="E50" s="155"/>
      <c r="F50" s="155"/>
      <c r="G50" s="154" t="s">
        <v>44</v>
      </c>
      <c r="H50" s="155"/>
      <c r="I50" s="155"/>
      <c r="J50" s="155"/>
      <c r="K50" s="155"/>
      <c r="L50" s="50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6" customFormat="true" ht="12.8" hidden="false" customHeight="false" outlineLevel="0" collapsed="false">
      <c r="A61" s="19"/>
      <c r="B61" s="25"/>
      <c r="C61" s="19"/>
      <c r="D61" s="156" t="s">
        <v>45</v>
      </c>
      <c r="E61" s="157"/>
      <c r="F61" s="158" t="s">
        <v>46</v>
      </c>
      <c r="G61" s="156" t="s">
        <v>45</v>
      </c>
      <c r="H61" s="157"/>
      <c r="I61" s="157"/>
      <c r="J61" s="159" t="s">
        <v>46</v>
      </c>
      <c r="K61" s="157"/>
      <c r="L61" s="50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6" customFormat="true" ht="12.8" hidden="false" customHeight="false" outlineLevel="0" collapsed="false">
      <c r="A65" s="19"/>
      <c r="B65" s="25"/>
      <c r="C65" s="19"/>
      <c r="D65" s="154" t="s">
        <v>47</v>
      </c>
      <c r="E65" s="160"/>
      <c r="F65" s="160"/>
      <c r="G65" s="154" t="s">
        <v>48</v>
      </c>
      <c r="H65" s="160"/>
      <c r="I65" s="160"/>
      <c r="J65" s="160"/>
      <c r="K65" s="160"/>
      <c r="L65" s="50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6" customFormat="true" ht="12.8" hidden="false" customHeight="false" outlineLevel="0" collapsed="false">
      <c r="A76" s="19"/>
      <c r="B76" s="25"/>
      <c r="C76" s="19"/>
      <c r="D76" s="156" t="s">
        <v>45</v>
      </c>
      <c r="E76" s="157"/>
      <c r="F76" s="158" t="s">
        <v>46</v>
      </c>
      <c r="G76" s="156" t="s">
        <v>45</v>
      </c>
      <c r="H76" s="157"/>
      <c r="I76" s="157"/>
      <c r="J76" s="159" t="s">
        <v>46</v>
      </c>
      <c r="K76" s="157"/>
      <c r="L76" s="50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="26" customFormat="true" ht="14.4" hidden="false" customHeight="true" outlineLevel="0" collapsed="false">
      <c r="A77" s="19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50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="26" customFormat="true" ht="6.95" hidden="false" customHeight="true" outlineLevel="0" collapsed="false">
      <c r="A81" s="19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50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="26" customFormat="true" ht="24.95" hidden="false" customHeight="true" outlineLevel="0" collapsed="false">
      <c r="A82" s="19"/>
      <c r="B82" s="20"/>
      <c r="C82" s="9" t="s">
        <v>131</v>
      </c>
      <c r="D82" s="21"/>
      <c r="E82" s="21"/>
      <c r="F82" s="21"/>
      <c r="G82" s="21"/>
      <c r="H82" s="21"/>
      <c r="I82" s="21"/>
      <c r="J82" s="21"/>
      <c r="K82" s="21"/>
      <c r="L82" s="50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="26" customFormat="true" ht="6.95" hidden="false" customHeight="true" outlineLevel="0" collapsed="false">
      <c r="A83" s="19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50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="26" customFormat="true" ht="12" hidden="false" customHeight="true" outlineLevel="0" collapsed="false">
      <c r="A84" s="19"/>
      <c r="B84" s="20"/>
      <c r="C84" s="15" t="s">
        <v>12</v>
      </c>
      <c r="D84" s="21"/>
      <c r="E84" s="21"/>
      <c r="F84" s="21"/>
      <c r="G84" s="21"/>
      <c r="H84" s="21"/>
      <c r="I84" s="21"/>
      <c r="J84" s="21"/>
      <c r="K84" s="21"/>
      <c r="L84" s="50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="26" customFormat="true" ht="16.5" hidden="false" customHeight="true" outlineLevel="0" collapsed="false">
      <c r="A85" s="19"/>
      <c r="B85" s="20"/>
      <c r="C85" s="21"/>
      <c r="D85" s="21"/>
      <c r="E85" s="165" t="str">
        <f aca="false">E7</f>
        <v>REKONŠTRUKCIA KULTÚRNEHO DOMU V OBCI NOVÝ RUSKOV</v>
      </c>
      <c r="F85" s="165"/>
      <c r="G85" s="165"/>
      <c r="H85" s="165"/>
      <c r="I85" s="21"/>
      <c r="J85" s="21"/>
      <c r="K85" s="21"/>
      <c r="L85" s="50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="26" customFormat="true" ht="12" hidden="false" customHeight="true" outlineLevel="0" collapsed="false">
      <c r="A86" s="19"/>
      <c r="B86" s="20"/>
      <c r="C86" s="15" t="s">
        <v>129</v>
      </c>
      <c r="D86" s="21"/>
      <c r="E86" s="21"/>
      <c r="F86" s="21"/>
      <c r="G86" s="21"/>
      <c r="H86" s="21"/>
      <c r="I86" s="21"/>
      <c r="J86" s="21"/>
      <c r="K86" s="21"/>
      <c r="L86" s="50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="26" customFormat="true" ht="16.5" hidden="false" customHeight="true" outlineLevel="0" collapsed="false">
      <c r="A87" s="19"/>
      <c r="B87" s="20"/>
      <c r="C87" s="21"/>
      <c r="D87" s="21"/>
      <c r="E87" s="65" t="str">
        <f aca="false">E9</f>
        <v>C1.2.5 - Výmena krytiny</v>
      </c>
      <c r="F87" s="65"/>
      <c r="G87" s="65"/>
      <c r="H87" s="65"/>
      <c r="I87" s="21"/>
      <c r="J87" s="21"/>
      <c r="K87" s="21"/>
      <c r="L87" s="50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="26" customFormat="true" ht="6.95" hidden="false" customHeight="true" outlineLevel="0" collapsed="false">
      <c r="A88" s="19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50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="26" customFormat="true" ht="12" hidden="false" customHeight="true" outlineLevel="0" collapsed="false">
      <c r="A89" s="19"/>
      <c r="B89" s="20"/>
      <c r="C89" s="15" t="s">
        <v>16</v>
      </c>
      <c r="D89" s="21"/>
      <c r="E89" s="21"/>
      <c r="F89" s="16" t="str">
        <f aca="false">F12</f>
        <v> </v>
      </c>
      <c r="G89" s="21"/>
      <c r="H89" s="21"/>
      <c r="I89" s="15" t="s">
        <v>18</v>
      </c>
      <c r="J89" s="166" t="str">
        <f aca="false">IF(J12="","",J12)</f>
        <v>12. 2022</v>
      </c>
      <c r="K89" s="21"/>
      <c r="L89" s="50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="26" customFormat="true" ht="6.95" hidden="false" customHeight="true" outlineLevel="0" collapsed="false">
      <c r="A90" s="19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50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="26" customFormat="true" ht="15.15" hidden="false" customHeight="true" outlineLevel="0" collapsed="false">
      <c r="A91" s="19"/>
      <c r="B91" s="20"/>
      <c r="C91" s="15" t="s">
        <v>20</v>
      </c>
      <c r="D91" s="21"/>
      <c r="E91" s="21"/>
      <c r="F91" s="16" t="str">
        <f aca="false">E15</f>
        <v>Obec Nový Ruskov</v>
      </c>
      <c r="G91" s="21"/>
      <c r="H91" s="21"/>
      <c r="I91" s="15" t="s">
        <v>26</v>
      </c>
      <c r="J91" s="167" t="str">
        <f aca="false">E21</f>
        <v> </v>
      </c>
      <c r="K91" s="21"/>
      <c r="L91" s="50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="26" customFormat="true" ht="15.15" hidden="false" customHeight="true" outlineLevel="0" collapsed="false">
      <c r="A92" s="19"/>
      <c r="B92" s="20"/>
      <c r="C92" s="15" t="s">
        <v>24</v>
      </c>
      <c r="D92" s="21"/>
      <c r="E92" s="21"/>
      <c r="F92" s="16" t="str">
        <f aca="false">IF(E18="","",E18)</f>
        <v> </v>
      </c>
      <c r="G92" s="21"/>
      <c r="H92" s="21"/>
      <c r="I92" s="15" t="s">
        <v>28</v>
      </c>
      <c r="J92" s="167" t="str">
        <f aca="false">E24</f>
        <v> </v>
      </c>
      <c r="K92" s="21"/>
      <c r="L92" s="50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="26" customFormat="true" ht="10.3" hidden="false" customHeight="true" outlineLevel="0" collapsed="false">
      <c r="A93" s="19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50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="26" customFormat="true" ht="29.3" hidden="false" customHeight="true" outlineLevel="0" collapsed="false">
      <c r="A94" s="19"/>
      <c r="B94" s="20"/>
      <c r="C94" s="168" t="s">
        <v>132</v>
      </c>
      <c r="D94" s="169"/>
      <c r="E94" s="169"/>
      <c r="F94" s="169"/>
      <c r="G94" s="169"/>
      <c r="H94" s="169"/>
      <c r="I94" s="169"/>
      <c r="J94" s="170" t="s">
        <v>133</v>
      </c>
      <c r="K94" s="169"/>
      <c r="L94" s="50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="26" customFormat="true" ht="10.3" hidden="false" customHeight="true" outlineLevel="0" collapsed="false">
      <c r="A95" s="19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50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="26" customFormat="true" ht="22.8" hidden="false" customHeight="true" outlineLevel="0" collapsed="false">
      <c r="A96" s="19"/>
      <c r="B96" s="20"/>
      <c r="C96" s="171" t="s">
        <v>134</v>
      </c>
      <c r="D96" s="21"/>
      <c r="E96" s="21"/>
      <c r="F96" s="21"/>
      <c r="G96" s="21"/>
      <c r="H96" s="21"/>
      <c r="I96" s="21"/>
      <c r="J96" s="172" t="n">
        <f aca="false">J123</f>
        <v>34688.99</v>
      </c>
      <c r="K96" s="21"/>
      <c r="L96" s="50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U96" s="3" t="s">
        <v>135</v>
      </c>
    </row>
    <row r="97" s="173" customFormat="true" ht="24.95" hidden="false" customHeight="true" outlineLevel="0" collapsed="false">
      <c r="B97" s="174"/>
      <c r="C97" s="175"/>
      <c r="D97" s="176" t="s">
        <v>136</v>
      </c>
      <c r="E97" s="177"/>
      <c r="F97" s="177"/>
      <c r="G97" s="177"/>
      <c r="H97" s="177"/>
      <c r="I97" s="177"/>
      <c r="J97" s="178" t="n">
        <f aca="false">J124</f>
        <v>833.71</v>
      </c>
      <c r="K97" s="175"/>
      <c r="L97" s="179"/>
    </row>
    <row r="98" s="180" customFormat="true" ht="19.95" hidden="false" customHeight="true" outlineLevel="0" collapsed="false">
      <c r="B98" s="181"/>
      <c r="C98" s="182"/>
      <c r="D98" s="183" t="s">
        <v>138</v>
      </c>
      <c r="E98" s="184"/>
      <c r="F98" s="184"/>
      <c r="G98" s="184"/>
      <c r="H98" s="184"/>
      <c r="I98" s="184"/>
      <c r="J98" s="185" t="n">
        <f aca="false">J125</f>
        <v>833.71</v>
      </c>
      <c r="K98" s="182"/>
      <c r="L98" s="186"/>
    </row>
    <row r="99" s="173" customFormat="true" ht="24.95" hidden="false" customHeight="true" outlineLevel="0" collapsed="false">
      <c r="B99" s="174"/>
      <c r="C99" s="175"/>
      <c r="D99" s="176" t="s">
        <v>140</v>
      </c>
      <c r="E99" s="177"/>
      <c r="F99" s="177"/>
      <c r="G99" s="177"/>
      <c r="H99" s="177"/>
      <c r="I99" s="177"/>
      <c r="J99" s="178" t="n">
        <f aca="false">J131</f>
        <v>33855.28</v>
      </c>
      <c r="K99" s="175"/>
      <c r="L99" s="179"/>
    </row>
    <row r="100" s="180" customFormat="true" ht="19.95" hidden="false" customHeight="true" outlineLevel="0" collapsed="false">
      <c r="B100" s="181"/>
      <c r="C100" s="182"/>
      <c r="D100" s="183" t="s">
        <v>141</v>
      </c>
      <c r="E100" s="184"/>
      <c r="F100" s="184"/>
      <c r="G100" s="184"/>
      <c r="H100" s="184"/>
      <c r="I100" s="184"/>
      <c r="J100" s="185" t="n">
        <f aca="false">J132</f>
        <v>8152.76</v>
      </c>
      <c r="K100" s="182"/>
      <c r="L100" s="186"/>
    </row>
    <row r="101" s="180" customFormat="true" ht="19.95" hidden="false" customHeight="true" outlineLevel="0" collapsed="false">
      <c r="B101" s="181"/>
      <c r="C101" s="182"/>
      <c r="D101" s="183" t="s">
        <v>142</v>
      </c>
      <c r="E101" s="184"/>
      <c r="F101" s="184"/>
      <c r="G101" s="184"/>
      <c r="H101" s="184"/>
      <c r="I101" s="184"/>
      <c r="J101" s="185" t="n">
        <f aca="false">J140</f>
        <v>21485.09</v>
      </c>
      <c r="K101" s="182"/>
      <c r="L101" s="186"/>
    </row>
    <row r="102" s="180" customFormat="true" ht="19.95" hidden="false" customHeight="true" outlineLevel="0" collapsed="false">
      <c r="B102" s="181"/>
      <c r="C102" s="182"/>
      <c r="D102" s="183" t="s">
        <v>143</v>
      </c>
      <c r="E102" s="184"/>
      <c r="F102" s="184"/>
      <c r="G102" s="184"/>
      <c r="H102" s="184"/>
      <c r="I102" s="184"/>
      <c r="J102" s="185" t="n">
        <f aca="false">J147</f>
        <v>2674.26</v>
      </c>
      <c r="K102" s="182"/>
      <c r="L102" s="186"/>
    </row>
    <row r="103" s="180" customFormat="true" ht="19.95" hidden="false" customHeight="true" outlineLevel="0" collapsed="false">
      <c r="B103" s="181"/>
      <c r="C103" s="182"/>
      <c r="D103" s="183" t="s">
        <v>656</v>
      </c>
      <c r="E103" s="184"/>
      <c r="F103" s="184"/>
      <c r="G103" s="184"/>
      <c r="H103" s="184"/>
      <c r="I103" s="184"/>
      <c r="J103" s="185" t="n">
        <f aca="false">J152</f>
        <v>1543.17</v>
      </c>
      <c r="K103" s="182"/>
      <c r="L103" s="186"/>
    </row>
    <row r="104" s="26" customFormat="true" ht="21.85" hidden="false" customHeight="true" outlineLevel="0" collapsed="false">
      <c r="A104" s="19"/>
      <c r="B104" s="20"/>
      <c r="C104" s="21"/>
      <c r="D104" s="21"/>
      <c r="E104" s="21"/>
      <c r="F104" s="21"/>
      <c r="G104" s="21"/>
      <c r="H104" s="21"/>
      <c r="I104" s="21"/>
      <c r="J104" s="21"/>
      <c r="K104" s="21"/>
      <c r="L104" s="50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</row>
    <row r="105" s="26" customFormat="true" ht="6.95" hidden="false" customHeight="true" outlineLevel="0" collapsed="false">
      <c r="A105" s="19"/>
      <c r="B105" s="53"/>
      <c r="C105" s="54"/>
      <c r="D105" s="54"/>
      <c r="E105" s="54"/>
      <c r="F105" s="54"/>
      <c r="G105" s="54"/>
      <c r="H105" s="54"/>
      <c r="I105" s="54"/>
      <c r="J105" s="54"/>
      <c r="K105" s="54"/>
      <c r="L105" s="50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</row>
    <row r="109" s="26" customFormat="true" ht="6.95" hidden="false" customHeight="true" outlineLevel="0" collapsed="false">
      <c r="A109" s="19"/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0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="26" customFormat="true" ht="24.95" hidden="false" customHeight="true" outlineLevel="0" collapsed="false">
      <c r="A110" s="19"/>
      <c r="B110" s="20"/>
      <c r="C110" s="9" t="s">
        <v>144</v>
      </c>
      <c r="D110" s="21"/>
      <c r="E110" s="21"/>
      <c r="F110" s="21"/>
      <c r="G110" s="21"/>
      <c r="H110" s="21"/>
      <c r="I110" s="21"/>
      <c r="J110" s="21"/>
      <c r="K110" s="21"/>
      <c r="L110" s="50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="26" customFormat="true" ht="6.95" hidden="false" customHeight="true" outlineLevel="0" collapsed="false">
      <c r="A111" s="19"/>
      <c r="B111" s="20"/>
      <c r="C111" s="21"/>
      <c r="D111" s="21"/>
      <c r="E111" s="21"/>
      <c r="F111" s="21"/>
      <c r="G111" s="21"/>
      <c r="H111" s="21"/>
      <c r="I111" s="21"/>
      <c r="J111" s="21"/>
      <c r="K111" s="21"/>
      <c r="L111" s="50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="26" customFormat="true" ht="12" hidden="false" customHeight="true" outlineLevel="0" collapsed="false">
      <c r="A112" s="19"/>
      <c r="B112" s="20"/>
      <c r="C112" s="15" t="s">
        <v>12</v>
      </c>
      <c r="D112" s="21"/>
      <c r="E112" s="21"/>
      <c r="F112" s="21"/>
      <c r="G112" s="21"/>
      <c r="H112" s="21"/>
      <c r="I112" s="21"/>
      <c r="J112" s="21"/>
      <c r="K112" s="21"/>
      <c r="L112" s="50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="26" customFormat="true" ht="16.5" hidden="false" customHeight="true" outlineLevel="0" collapsed="false">
      <c r="A113" s="19"/>
      <c r="B113" s="20"/>
      <c r="C113" s="21"/>
      <c r="D113" s="21"/>
      <c r="E113" s="165" t="str">
        <f aca="false">E7</f>
        <v>REKONŠTRUKCIA KULTÚRNEHO DOMU V OBCI NOVÝ RUSKOV</v>
      </c>
      <c r="F113" s="165"/>
      <c r="G113" s="165"/>
      <c r="H113" s="165"/>
      <c r="I113" s="21"/>
      <c r="J113" s="21"/>
      <c r="K113" s="21"/>
      <c r="L113" s="50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="26" customFormat="true" ht="12" hidden="false" customHeight="true" outlineLevel="0" collapsed="false">
      <c r="A114" s="19"/>
      <c r="B114" s="20"/>
      <c r="C114" s="15" t="s">
        <v>129</v>
      </c>
      <c r="D114" s="21"/>
      <c r="E114" s="21"/>
      <c r="F114" s="21"/>
      <c r="G114" s="21"/>
      <c r="H114" s="21"/>
      <c r="I114" s="21"/>
      <c r="J114" s="21"/>
      <c r="K114" s="21"/>
      <c r="L114" s="50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="26" customFormat="true" ht="16.5" hidden="false" customHeight="true" outlineLevel="0" collapsed="false">
      <c r="A115" s="19"/>
      <c r="B115" s="20"/>
      <c r="C115" s="21"/>
      <c r="D115" s="21"/>
      <c r="E115" s="65" t="str">
        <f aca="false">E9</f>
        <v>C1.2.5 - Výmena krytiny</v>
      </c>
      <c r="F115" s="65"/>
      <c r="G115" s="65"/>
      <c r="H115" s="65"/>
      <c r="I115" s="21"/>
      <c r="J115" s="21"/>
      <c r="K115" s="21"/>
      <c r="L115" s="50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="26" customFormat="true" ht="6.95" hidden="false" customHeight="true" outlineLevel="0" collapsed="false">
      <c r="A116" s="19"/>
      <c r="B116" s="20"/>
      <c r="C116" s="21"/>
      <c r="D116" s="21"/>
      <c r="E116" s="21"/>
      <c r="F116" s="21"/>
      <c r="G116" s="21"/>
      <c r="H116" s="21"/>
      <c r="I116" s="21"/>
      <c r="J116" s="21"/>
      <c r="K116" s="21"/>
      <c r="L116" s="50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="26" customFormat="true" ht="12" hidden="false" customHeight="true" outlineLevel="0" collapsed="false">
      <c r="A117" s="19"/>
      <c r="B117" s="20"/>
      <c r="C117" s="15" t="s">
        <v>16</v>
      </c>
      <c r="D117" s="21"/>
      <c r="E117" s="21"/>
      <c r="F117" s="16" t="str">
        <f aca="false">F12</f>
        <v> </v>
      </c>
      <c r="G117" s="21"/>
      <c r="H117" s="21"/>
      <c r="I117" s="15" t="s">
        <v>18</v>
      </c>
      <c r="J117" s="166" t="str">
        <f aca="false">IF(J12="","",J12)</f>
        <v>12. 2022</v>
      </c>
      <c r="K117" s="21"/>
      <c r="L117" s="50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="26" customFormat="true" ht="6.95" hidden="false" customHeight="true" outlineLevel="0" collapsed="false">
      <c r="A118" s="19"/>
      <c r="B118" s="20"/>
      <c r="C118" s="21"/>
      <c r="D118" s="21"/>
      <c r="E118" s="21"/>
      <c r="F118" s="21"/>
      <c r="G118" s="21"/>
      <c r="H118" s="21"/>
      <c r="I118" s="21"/>
      <c r="J118" s="21"/>
      <c r="K118" s="21"/>
      <c r="L118" s="50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</row>
    <row r="119" s="26" customFormat="true" ht="15.15" hidden="false" customHeight="true" outlineLevel="0" collapsed="false">
      <c r="A119" s="19"/>
      <c r="B119" s="20"/>
      <c r="C119" s="15" t="s">
        <v>20</v>
      </c>
      <c r="D119" s="21"/>
      <c r="E119" s="21"/>
      <c r="F119" s="16" t="str">
        <f aca="false">E15</f>
        <v>Obec Nový Ruskov</v>
      </c>
      <c r="G119" s="21"/>
      <c r="H119" s="21"/>
      <c r="I119" s="15" t="s">
        <v>26</v>
      </c>
      <c r="J119" s="167" t="str">
        <f aca="false">E21</f>
        <v> </v>
      </c>
      <c r="K119" s="21"/>
      <c r="L119" s="50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="26" customFormat="true" ht="15.15" hidden="false" customHeight="true" outlineLevel="0" collapsed="false">
      <c r="A120" s="19"/>
      <c r="B120" s="20"/>
      <c r="C120" s="15" t="s">
        <v>24</v>
      </c>
      <c r="D120" s="21"/>
      <c r="E120" s="21"/>
      <c r="F120" s="16" t="str">
        <f aca="false">IF(E18="","",E18)</f>
        <v> </v>
      </c>
      <c r="G120" s="21"/>
      <c r="H120" s="21"/>
      <c r="I120" s="15" t="s">
        <v>28</v>
      </c>
      <c r="J120" s="167" t="str">
        <f aca="false">E24</f>
        <v> </v>
      </c>
      <c r="K120" s="21"/>
      <c r="L120" s="50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="26" customFormat="true" ht="10.3" hidden="false" customHeight="true" outlineLevel="0" collapsed="false">
      <c r="A121" s="19"/>
      <c r="B121" s="20"/>
      <c r="C121" s="21"/>
      <c r="D121" s="21"/>
      <c r="E121" s="21"/>
      <c r="F121" s="21"/>
      <c r="G121" s="21"/>
      <c r="H121" s="21"/>
      <c r="I121" s="21"/>
      <c r="J121" s="21"/>
      <c r="K121" s="21"/>
      <c r="L121" s="50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="194" customFormat="true" ht="29.3" hidden="false" customHeight="true" outlineLevel="0" collapsed="false">
      <c r="A122" s="187"/>
      <c r="B122" s="188"/>
      <c r="C122" s="189" t="s">
        <v>145</v>
      </c>
      <c r="D122" s="190" t="s">
        <v>55</v>
      </c>
      <c r="E122" s="190" t="s">
        <v>51</v>
      </c>
      <c r="F122" s="190" t="s">
        <v>52</v>
      </c>
      <c r="G122" s="190" t="s">
        <v>146</v>
      </c>
      <c r="H122" s="190" t="s">
        <v>147</v>
      </c>
      <c r="I122" s="190" t="s">
        <v>148</v>
      </c>
      <c r="J122" s="191" t="s">
        <v>133</v>
      </c>
      <c r="K122" s="192" t="s">
        <v>149</v>
      </c>
      <c r="L122" s="193"/>
      <c r="M122" s="83"/>
      <c r="N122" s="84" t="s">
        <v>34</v>
      </c>
      <c r="O122" s="84" t="s">
        <v>150</v>
      </c>
      <c r="P122" s="84" t="s">
        <v>151</v>
      </c>
      <c r="Q122" s="84" t="s">
        <v>152</v>
      </c>
      <c r="R122" s="84" t="s">
        <v>153</v>
      </c>
      <c r="S122" s="84" t="s">
        <v>154</v>
      </c>
      <c r="T122" s="85" t="s">
        <v>155</v>
      </c>
      <c r="U122" s="187"/>
      <c r="V122" s="187"/>
      <c r="W122" s="187"/>
      <c r="X122" s="187"/>
      <c r="Y122" s="187"/>
      <c r="Z122" s="187"/>
      <c r="AA122" s="187"/>
      <c r="AB122" s="187"/>
      <c r="AC122" s="187"/>
      <c r="AD122" s="187"/>
      <c r="AE122" s="187"/>
    </row>
    <row r="123" s="26" customFormat="true" ht="22.8" hidden="false" customHeight="true" outlineLevel="0" collapsed="false">
      <c r="A123" s="19"/>
      <c r="B123" s="20"/>
      <c r="C123" s="91" t="s">
        <v>134</v>
      </c>
      <c r="D123" s="21"/>
      <c r="E123" s="21"/>
      <c r="F123" s="21"/>
      <c r="G123" s="21"/>
      <c r="H123" s="21"/>
      <c r="I123" s="21"/>
      <c r="J123" s="195" t="n">
        <f aca="false">BK123</f>
        <v>34688.99</v>
      </c>
      <c r="K123" s="21"/>
      <c r="L123" s="25"/>
      <c r="M123" s="86"/>
      <c r="N123" s="196"/>
      <c r="O123" s="87"/>
      <c r="P123" s="197" t="n">
        <f aca="false">P124+P131</f>
        <v>1007.66187278</v>
      </c>
      <c r="Q123" s="87"/>
      <c r="R123" s="197" t="n">
        <f aca="false">R124+R131</f>
        <v>6.22673288</v>
      </c>
      <c r="S123" s="87"/>
      <c r="T123" s="198" t="n">
        <f aca="false">T124+T131</f>
        <v>8.89199636</v>
      </c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T123" s="3" t="s">
        <v>69</v>
      </c>
      <c r="AU123" s="3" t="s">
        <v>135</v>
      </c>
      <c r="BK123" s="199" t="n">
        <f aca="false">BK124+BK131</f>
        <v>34688.99</v>
      </c>
    </row>
    <row r="124" s="200" customFormat="true" ht="25.9" hidden="false" customHeight="true" outlineLevel="0" collapsed="false">
      <c r="B124" s="201"/>
      <c r="C124" s="202"/>
      <c r="D124" s="203" t="s">
        <v>69</v>
      </c>
      <c r="E124" s="204" t="s">
        <v>156</v>
      </c>
      <c r="F124" s="204" t="s">
        <v>157</v>
      </c>
      <c r="G124" s="202"/>
      <c r="H124" s="202"/>
      <c r="I124" s="202"/>
      <c r="J124" s="205" t="n">
        <f aca="false">BK124</f>
        <v>833.71</v>
      </c>
      <c r="K124" s="202"/>
      <c r="L124" s="206"/>
      <c r="M124" s="207"/>
      <c r="N124" s="208"/>
      <c r="O124" s="208"/>
      <c r="P124" s="209" t="n">
        <f aca="false">P125</f>
        <v>21.69648</v>
      </c>
      <c r="Q124" s="208"/>
      <c r="R124" s="209" t="n">
        <f aca="false">R125</f>
        <v>0</v>
      </c>
      <c r="S124" s="208"/>
      <c r="T124" s="210" t="n">
        <f aca="false">T125</f>
        <v>0</v>
      </c>
      <c r="AR124" s="211" t="s">
        <v>78</v>
      </c>
      <c r="AT124" s="212" t="s">
        <v>69</v>
      </c>
      <c r="AU124" s="212" t="s">
        <v>70</v>
      </c>
      <c r="AY124" s="211" t="s">
        <v>158</v>
      </c>
      <c r="BK124" s="213" t="n">
        <f aca="false">BK125</f>
        <v>833.71</v>
      </c>
    </row>
    <row r="125" s="200" customFormat="true" ht="22.8" hidden="false" customHeight="true" outlineLevel="0" collapsed="false">
      <c r="B125" s="201"/>
      <c r="C125" s="202"/>
      <c r="D125" s="203" t="s">
        <v>69</v>
      </c>
      <c r="E125" s="214" t="s">
        <v>187</v>
      </c>
      <c r="F125" s="214" t="s">
        <v>192</v>
      </c>
      <c r="G125" s="202"/>
      <c r="H125" s="202"/>
      <c r="I125" s="202"/>
      <c r="J125" s="215" t="n">
        <f aca="false">BK125</f>
        <v>833.71</v>
      </c>
      <c r="K125" s="202"/>
      <c r="L125" s="206"/>
      <c r="M125" s="207"/>
      <c r="N125" s="208"/>
      <c r="O125" s="208"/>
      <c r="P125" s="209" t="n">
        <f aca="false">SUM(P126:P130)</f>
        <v>21.69648</v>
      </c>
      <c r="Q125" s="208"/>
      <c r="R125" s="209" t="n">
        <f aca="false">SUM(R126:R130)</f>
        <v>0</v>
      </c>
      <c r="S125" s="208"/>
      <c r="T125" s="210" t="n">
        <f aca="false">SUM(T126:T130)</f>
        <v>0</v>
      </c>
      <c r="AR125" s="211" t="s">
        <v>78</v>
      </c>
      <c r="AT125" s="212" t="s">
        <v>69</v>
      </c>
      <c r="AU125" s="212" t="s">
        <v>78</v>
      </c>
      <c r="AY125" s="211" t="s">
        <v>158</v>
      </c>
      <c r="BK125" s="213" t="n">
        <f aca="false">SUM(BK126:BK130)</f>
        <v>833.71</v>
      </c>
    </row>
    <row r="126" s="26" customFormat="true" ht="24.15" hidden="false" customHeight="true" outlineLevel="0" collapsed="false">
      <c r="A126" s="19"/>
      <c r="B126" s="20"/>
      <c r="C126" s="216" t="s">
        <v>78</v>
      </c>
      <c r="D126" s="216" t="s">
        <v>162</v>
      </c>
      <c r="E126" s="217" t="s">
        <v>228</v>
      </c>
      <c r="F126" s="218" t="s">
        <v>229</v>
      </c>
      <c r="G126" s="219" t="s">
        <v>230</v>
      </c>
      <c r="H126" s="220" t="n">
        <v>8.892</v>
      </c>
      <c r="I126" s="221" t="n">
        <v>11.47</v>
      </c>
      <c r="J126" s="221" t="n">
        <f aca="false">ROUND(I126*H126,2)</f>
        <v>101.99</v>
      </c>
      <c r="K126" s="222"/>
      <c r="L126" s="25"/>
      <c r="M126" s="223"/>
      <c r="N126" s="224" t="s">
        <v>36</v>
      </c>
      <c r="O126" s="225" t="n">
        <v>0.882</v>
      </c>
      <c r="P126" s="225" t="n">
        <f aca="false">O126*H126</f>
        <v>7.842744</v>
      </c>
      <c r="Q126" s="225" t="n">
        <v>0</v>
      </c>
      <c r="R126" s="225" t="n">
        <f aca="false">Q126*H126</f>
        <v>0</v>
      </c>
      <c r="S126" s="225" t="n">
        <v>0</v>
      </c>
      <c r="T126" s="226" t="n">
        <f aca="false">S126*H126</f>
        <v>0</v>
      </c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R126" s="227" t="s">
        <v>166</v>
      </c>
      <c r="AT126" s="227" t="s">
        <v>162</v>
      </c>
      <c r="AU126" s="227" t="s">
        <v>161</v>
      </c>
      <c r="AY126" s="3" t="s">
        <v>158</v>
      </c>
      <c r="BE126" s="228" t="n">
        <f aca="false">IF(N126="základná",J126,0)</f>
        <v>0</v>
      </c>
      <c r="BF126" s="228" t="n">
        <f aca="false">IF(N126="znížená",J126,0)</f>
        <v>101.99</v>
      </c>
      <c r="BG126" s="228" t="n">
        <f aca="false">IF(N126="zákl. prenesená",J126,0)</f>
        <v>0</v>
      </c>
      <c r="BH126" s="228" t="n">
        <f aca="false">IF(N126="zníž. prenesená",J126,0)</f>
        <v>0</v>
      </c>
      <c r="BI126" s="228" t="n">
        <f aca="false">IF(N126="nulová",J126,0)</f>
        <v>0</v>
      </c>
      <c r="BJ126" s="3" t="s">
        <v>161</v>
      </c>
      <c r="BK126" s="228" t="n">
        <f aca="false">ROUND(I126*H126,2)</f>
        <v>101.99</v>
      </c>
      <c r="BL126" s="3" t="s">
        <v>166</v>
      </c>
      <c r="BM126" s="227" t="s">
        <v>1562</v>
      </c>
    </row>
    <row r="127" s="26" customFormat="true" ht="21.75" hidden="false" customHeight="true" outlineLevel="0" collapsed="false">
      <c r="A127" s="19"/>
      <c r="B127" s="20"/>
      <c r="C127" s="216" t="s">
        <v>161</v>
      </c>
      <c r="D127" s="216" t="s">
        <v>162</v>
      </c>
      <c r="E127" s="217" t="s">
        <v>233</v>
      </c>
      <c r="F127" s="218" t="s">
        <v>234</v>
      </c>
      <c r="G127" s="219" t="s">
        <v>230</v>
      </c>
      <c r="H127" s="220" t="n">
        <v>8.892</v>
      </c>
      <c r="I127" s="221" t="n">
        <v>15.61</v>
      </c>
      <c r="J127" s="221" t="n">
        <f aca="false">ROUND(I127*H127,2)</f>
        <v>138.8</v>
      </c>
      <c r="K127" s="222"/>
      <c r="L127" s="25"/>
      <c r="M127" s="223"/>
      <c r="N127" s="224" t="s">
        <v>36</v>
      </c>
      <c r="O127" s="225" t="n">
        <v>0.598</v>
      </c>
      <c r="P127" s="225" t="n">
        <f aca="false">O127*H127</f>
        <v>5.317416</v>
      </c>
      <c r="Q127" s="225" t="n">
        <v>0</v>
      </c>
      <c r="R127" s="225" t="n">
        <f aca="false">Q127*H127</f>
        <v>0</v>
      </c>
      <c r="S127" s="225" t="n">
        <v>0</v>
      </c>
      <c r="T127" s="226" t="n">
        <f aca="false">S127*H127</f>
        <v>0</v>
      </c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R127" s="227" t="s">
        <v>166</v>
      </c>
      <c r="AT127" s="227" t="s">
        <v>162</v>
      </c>
      <c r="AU127" s="227" t="s">
        <v>161</v>
      </c>
      <c r="AY127" s="3" t="s">
        <v>158</v>
      </c>
      <c r="BE127" s="228" t="n">
        <f aca="false">IF(N127="základná",J127,0)</f>
        <v>0</v>
      </c>
      <c r="BF127" s="228" t="n">
        <f aca="false">IF(N127="znížená",J127,0)</f>
        <v>138.8</v>
      </c>
      <c r="BG127" s="228" t="n">
        <f aca="false">IF(N127="zákl. prenesená",J127,0)</f>
        <v>0</v>
      </c>
      <c r="BH127" s="228" t="n">
        <f aca="false">IF(N127="zníž. prenesená",J127,0)</f>
        <v>0</v>
      </c>
      <c r="BI127" s="228" t="n">
        <f aca="false">IF(N127="nulová",J127,0)</f>
        <v>0</v>
      </c>
      <c r="BJ127" s="3" t="s">
        <v>161</v>
      </c>
      <c r="BK127" s="228" t="n">
        <f aca="false">ROUND(I127*H127,2)</f>
        <v>138.8</v>
      </c>
      <c r="BL127" s="3" t="s">
        <v>166</v>
      </c>
      <c r="BM127" s="227" t="s">
        <v>1563</v>
      </c>
    </row>
    <row r="128" s="26" customFormat="true" ht="24.15" hidden="false" customHeight="true" outlineLevel="0" collapsed="false">
      <c r="A128" s="19"/>
      <c r="B128" s="20"/>
      <c r="C128" s="216" t="s">
        <v>168</v>
      </c>
      <c r="D128" s="216" t="s">
        <v>162</v>
      </c>
      <c r="E128" s="217" t="s">
        <v>237</v>
      </c>
      <c r="F128" s="218" t="s">
        <v>238</v>
      </c>
      <c r="G128" s="219" t="s">
        <v>230</v>
      </c>
      <c r="H128" s="220" t="n">
        <v>88.92</v>
      </c>
      <c r="I128" s="221" t="n">
        <v>0.51</v>
      </c>
      <c r="J128" s="221" t="n">
        <f aca="false">ROUND(I128*H128,2)</f>
        <v>45.35</v>
      </c>
      <c r="K128" s="222"/>
      <c r="L128" s="25"/>
      <c r="M128" s="223"/>
      <c r="N128" s="224" t="s">
        <v>36</v>
      </c>
      <c r="O128" s="225" t="n">
        <v>0.007</v>
      </c>
      <c r="P128" s="225" t="n">
        <f aca="false">O128*H128</f>
        <v>0.62244</v>
      </c>
      <c r="Q128" s="225" t="n">
        <v>0</v>
      </c>
      <c r="R128" s="225" t="n">
        <f aca="false">Q128*H128</f>
        <v>0</v>
      </c>
      <c r="S128" s="225" t="n">
        <v>0</v>
      </c>
      <c r="T128" s="226" t="n">
        <f aca="false">S128*H128</f>
        <v>0</v>
      </c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R128" s="227" t="s">
        <v>166</v>
      </c>
      <c r="AT128" s="227" t="s">
        <v>162</v>
      </c>
      <c r="AU128" s="227" t="s">
        <v>161</v>
      </c>
      <c r="AY128" s="3" t="s">
        <v>158</v>
      </c>
      <c r="BE128" s="228" t="n">
        <f aca="false">IF(N128="základná",J128,0)</f>
        <v>0</v>
      </c>
      <c r="BF128" s="228" t="n">
        <f aca="false">IF(N128="znížená",J128,0)</f>
        <v>45.35</v>
      </c>
      <c r="BG128" s="228" t="n">
        <f aca="false">IF(N128="zákl. prenesená",J128,0)</f>
        <v>0</v>
      </c>
      <c r="BH128" s="228" t="n">
        <f aca="false">IF(N128="zníž. prenesená",J128,0)</f>
        <v>0</v>
      </c>
      <c r="BI128" s="228" t="n">
        <f aca="false">IF(N128="nulová",J128,0)</f>
        <v>0</v>
      </c>
      <c r="BJ128" s="3" t="s">
        <v>161</v>
      </c>
      <c r="BK128" s="228" t="n">
        <f aca="false">ROUND(I128*H128,2)</f>
        <v>45.35</v>
      </c>
      <c r="BL128" s="3" t="s">
        <v>166</v>
      </c>
      <c r="BM128" s="227" t="s">
        <v>1564</v>
      </c>
    </row>
    <row r="129" s="26" customFormat="true" ht="24.15" hidden="false" customHeight="true" outlineLevel="0" collapsed="false">
      <c r="A129" s="19"/>
      <c r="B129" s="20"/>
      <c r="C129" s="216" t="s">
        <v>166</v>
      </c>
      <c r="D129" s="216" t="s">
        <v>162</v>
      </c>
      <c r="E129" s="217" t="s">
        <v>363</v>
      </c>
      <c r="F129" s="218" t="s">
        <v>364</v>
      </c>
      <c r="G129" s="219" t="s">
        <v>230</v>
      </c>
      <c r="H129" s="220" t="n">
        <v>8.892</v>
      </c>
      <c r="I129" s="221" t="n">
        <v>11.58</v>
      </c>
      <c r="J129" s="221" t="n">
        <f aca="false">ROUND(I129*H129,2)</f>
        <v>102.97</v>
      </c>
      <c r="K129" s="222"/>
      <c r="L129" s="25"/>
      <c r="M129" s="223"/>
      <c r="N129" s="224" t="s">
        <v>36</v>
      </c>
      <c r="O129" s="225" t="n">
        <v>0.89</v>
      </c>
      <c r="P129" s="225" t="n">
        <f aca="false">O129*H129</f>
        <v>7.91388</v>
      </c>
      <c r="Q129" s="225" t="n">
        <v>0</v>
      </c>
      <c r="R129" s="225" t="n">
        <f aca="false">Q129*H129</f>
        <v>0</v>
      </c>
      <c r="S129" s="225" t="n">
        <v>0</v>
      </c>
      <c r="T129" s="226" t="n">
        <f aca="false">S129*H129</f>
        <v>0</v>
      </c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R129" s="227" t="s">
        <v>166</v>
      </c>
      <c r="AT129" s="227" t="s">
        <v>162</v>
      </c>
      <c r="AU129" s="227" t="s">
        <v>161</v>
      </c>
      <c r="AY129" s="3" t="s">
        <v>158</v>
      </c>
      <c r="BE129" s="228" t="n">
        <f aca="false">IF(N129="základná",J129,0)</f>
        <v>0</v>
      </c>
      <c r="BF129" s="228" t="n">
        <f aca="false">IF(N129="znížená",J129,0)</f>
        <v>102.97</v>
      </c>
      <c r="BG129" s="228" t="n">
        <f aca="false">IF(N129="zákl. prenesená",J129,0)</f>
        <v>0</v>
      </c>
      <c r="BH129" s="228" t="n">
        <f aca="false">IF(N129="zníž. prenesená",J129,0)</f>
        <v>0</v>
      </c>
      <c r="BI129" s="228" t="n">
        <f aca="false">IF(N129="nulová",J129,0)</f>
        <v>0</v>
      </c>
      <c r="BJ129" s="3" t="s">
        <v>161</v>
      </c>
      <c r="BK129" s="228" t="n">
        <f aca="false">ROUND(I129*H129,2)</f>
        <v>102.97</v>
      </c>
      <c r="BL129" s="3" t="s">
        <v>166</v>
      </c>
      <c r="BM129" s="227" t="s">
        <v>1565</v>
      </c>
    </row>
    <row r="130" s="26" customFormat="true" ht="24.15" hidden="false" customHeight="true" outlineLevel="0" collapsed="false">
      <c r="A130" s="19"/>
      <c r="B130" s="20"/>
      <c r="C130" s="216" t="s">
        <v>339</v>
      </c>
      <c r="D130" s="216" t="s">
        <v>162</v>
      </c>
      <c r="E130" s="217" t="s">
        <v>1566</v>
      </c>
      <c r="F130" s="218" t="s">
        <v>1567</v>
      </c>
      <c r="G130" s="219" t="s">
        <v>230</v>
      </c>
      <c r="H130" s="220" t="n">
        <v>8.892</v>
      </c>
      <c r="I130" s="221" t="n">
        <v>50</v>
      </c>
      <c r="J130" s="221" t="n">
        <f aca="false">ROUND(I130*H130,2)</f>
        <v>444.6</v>
      </c>
      <c r="K130" s="222"/>
      <c r="L130" s="25"/>
      <c r="M130" s="223"/>
      <c r="N130" s="224" t="s">
        <v>36</v>
      </c>
      <c r="O130" s="225" t="n">
        <v>0</v>
      </c>
      <c r="P130" s="225" t="n">
        <f aca="false">O130*H130</f>
        <v>0</v>
      </c>
      <c r="Q130" s="225" t="n">
        <v>0</v>
      </c>
      <c r="R130" s="225" t="n">
        <f aca="false">Q130*H130</f>
        <v>0</v>
      </c>
      <c r="S130" s="225" t="n">
        <v>0</v>
      </c>
      <c r="T130" s="226" t="n">
        <f aca="false">S130*H130</f>
        <v>0</v>
      </c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R130" s="227" t="s">
        <v>166</v>
      </c>
      <c r="AT130" s="227" t="s">
        <v>162</v>
      </c>
      <c r="AU130" s="227" t="s">
        <v>161</v>
      </c>
      <c r="AY130" s="3" t="s">
        <v>158</v>
      </c>
      <c r="BE130" s="228" t="n">
        <f aca="false">IF(N130="základná",J130,0)</f>
        <v>0</v>
      </c>
      <c r="BF130" s="228" t="n">
        <f aca="false">IF(N130="znížená",J130,0)</f>
        <v>444.6</v>
      </c>
      <c r="BG130" s="228" t="n">
        <f aca="false">IF(N130="zákl. prenesená",J130,0)</f>
        <v>0</v>
      </c>
      <c r="BH130" s="228" t="n">
        <f aca="false">IF(N130="zníž. prenesená",J130,0)</f>
        <v>0</v>
      </c>
      <c r="BI130" s="228" t="n">
        <f aca="false">IF(N130="nulová",J130,0)</f>
        <v>0</v>
      </c>
      <c r="BJ130" s="3" t="s">
        <v>161</v>
      </c>
      <c r="BK130" s="228" t="n">
        <f aca="false">ROUND(I130*H130,2)</f>
        <v>444.6</v>
      </c>
      <c r="BL130" s="3" t="s">
        <v>166</v>
      </c>
      <c r="BM130" s="227" t="s">
        <v>1568</v>
      </c>
    </row>
    <row r="131" s="200" customFormat="true" ht="25.9" hidden="false" customHeight="true" outlineLevel="0" collapsed="false">
      <c r="B131" s="201"/>
      <c r="C131" s="202"/>
      <c r="D131" s="203" t="s">
        <v>69</v>
      </c>
      <c r="E131" s="204" t="s">
        <v>254</v>
      </c>
      <c r="F131" s="204" t="s">
        <v>255</v>
      </c>
      <c r="G131" s="202"/>
      <c r="H131" s="202"/>
      <c r="I131" s="202"/>
      <c r="J131" s="205" t="n">
        <f aca="false">BK131</f>
        <v>33855.28</v>
      </c>
      <c r="K131" s="202"/>
      <c r="L131" s="206"/>
      <c r="M131" s="207"/>
      <c r="N131" s="208"/>
      <c r="O131" s="208"/>
      <c r="P131" s="209" t="n">
        <f aca="false">P132+P140+P147+P152</f>
        <v>985.96539278</v>
      </c>
      <c r="Q131" s="208"/>
      <c r="R131" s="209" t="n">
        <f aca="false">R132+R140+R147+R152</f>
        <v>6.22673288</v>
      </c>
      <c r="S131" s="208"/>
      <c r="T131" s="210" t="n">
        <f aca="false">T132+T140+T147+T152</f>
        <v>8.89199636</v>
      </c>
      <c r="AR131" s="211" t="s">
        <v>161</v>
      </c>
      <c r="AT131" s="212" t="s">
        <v>69</v>
      </c>
      <c r="AU131" s="212" t="s">
        <v>70</v>
      </c>
      <c r="AY131" s="211" t="s">
        <v>158</v>
      </c>
      <c r="BK131" s="213" t="n">
        <f aca="false">BK132+BK140+BK147+BK152</f>
        <v>33855.28</v>
      </c>
    </row>
    <row r="132" s="200" customFormat="true" ht="22.8" hidden="false" customHeight="true" outlineLevel="0" collapsed="false">
      <c r="B132" s="201"/>
      <c r="C132" s="202"/>
      <c r="D132" s="203" t="s">
        <v>69</v>
      </c>
      <c r="E132" s="214" t="s">
        <v>256</v>
      </c>
      <c r="F132" s="214" t="s">
        <v>257</v>
      </c>
      <c r="G132" s="202"/>
      <c r="H132" s="202"/>
      <c r="I132" s="202"/>
      <c r="J132" s="215" t="n">
        <f aca="false">BK132</f>
        <v>8152.76</v>
      </c>
      <c r="K132" s="202"/>
      <c r="L132" s="206"/>
      <c r="M132" s="207"/>
      <c r="N132" s="208"/>
      <c r="O132" s="208"/>
      <c r="P132" s="209" t="n">
        <f aca="false">SUM(P133:P139)</f>
        <v>162.3456199</v>
      </c>
      <c r="Q132" s="208"/>
      <c r="R132" s="209" t="n">
        <f aca="false">SUM(R133:R139)</f>
        <v>3.49125223</v>
      </c>
      <c r="S132" s="208"/>
      <c r="T132" s="210" t="n">
        <f aca="false">SUM(T133:T139)</f>
        <v>5.839022</v>
      </c>
      <c r="AR132" s="211" t="s">
        <v>161</v>
      </c>
      <c r="AT132" s="212" t="s">
        <v>69</v>
      </c>
      <c r="AU132" s="212" t="s">
        <v>78</v>
      </c>
      <c r="AY132" s="211" t="s">
        <v>158</v>
      </c>
      <c r="BK132" s="213" t="n">
        <f aca="false">SUM(BK133:BK139)</f>
        <v>8152.76</v>
      </c>
    </row>
    <row r="133" s="26" customFormat="true" ht="21.75" hidden="false" customHeight="true" outlineLevel="0" collapsed="false">
      <c r="A133" s="19"/>
      <c r="B133" s="20"/>
      <c r="C133" s="216" t="s">
        <v>415</v>
      </c>
      <c r="D133" s="216" t="s">
        <v>162</v>
      </c>
      <c r="E133" s="217" t="s">
        <v>1569</v>
      </c>
      <c r="F133" s="218" t="s">
        <v>1570</v>
      </c>
      <c r="G133" s="219" t="s">
        <v>1571</v>
      </c>
      <c r="H133" s="220" t="n">
        <v>1</v>
      </c>
      <c r="I133" s="221" t="n">
        <v>2000</v>
      </c>
      <c r="J133" s="221" t="n">
        <f aca="false">ROUND(I133*H133,2)</f>
        <v>2000</v>
      </c>
      <c r="K133" s="222"/>
      <c r="L133" s="25"/>
      <c r="M133" s="223"/>
      <c r="N133" s="224" t="s">
        <v>36</v>
      </c>
      <c r="O133" s="225" t="n">
        <v>0.697</v>
      </c>
      <c r="P133" s="225" t="n">
        <f aca="false">O133*H133</f>
        <v>0.697</v>
      </c>
      <c r="Q133" s="225" t="n">
        <v>0.03953</v>
      </c>
      <c r="R133" s="225" t="n">
        <f aca="false">Q133*H133</f>
        <v>0.03953</v>
      </c>
      <c r="S133" s="225" t="n">
        <v>0</v>
      </c>
      <c r="T133" s="226" t="n">
        <f aca="false">S133*H133</f>
        <v>0</v>
      </c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R133" s="227" t="s">
        <v>261</v>
      </c>
      <c r="AT133" s="227" t="s">
        <v>162</v>
      </c>
      <c r="AU133" s="227" t="s">
        <v>161</v>
      </c>
      <c r="AY133" s="3" t="s">
        <v>158</v>
      </c>
      <c r="BE133" s="228" t="n">
        <f aca="false">IF(N133="základná",J133,0)</f>
        <v>0</v>
      </c>
      <c r="BF133" s="228" t="n">
        <f aca="false">IF(N133="znížená",J133,0)</f>
        <v>2000</v>
      </c>
      <c r="BG133" s="228" t="n">
        <f aca="false">IF(N133="zákl. prenesená",J133,0)</f>
        <v>0</v>
      </c>
      <c r="BH133" s="228" t="n">
        <f aca="false">IF(N133="zníž. prenesená",J133,0)</f>
        <v>0</v>
      </c>
      <c r="BI133" s="228" t="n">
        <f aca="false">IF(N133="nulová",J133,0)</f>
        <v>0</v>
      </c>
      <c r="BJ133" s="3" t="s">
        <v>161</v>
      </c>
      <c r="BK133" s="228" t="n">
        <f aca="false">ROUND(I133*H133,2)</f>
        <v>2000</v>
      </c>
      <c r="BL133" s="3" t="s">
        <v>261</v>
      </c>
      <c r="BM133" s="227" t="s">
        <v>1572</v>
      </c>
    </row>
    <row r="134" s="26" customFormat="true" ht="24.15" hidden="false" customHeight="true" outlineLevel="0" collapsed="false">
      <c r="A134" s="19"/>
      <c r="B134" s="20"/>
      <c r="C134" s="216" t="s">
        <v>236</v>
      </c>
      <c r="D134" s="216" t="s">
        <v>162</v>
      </c>
      <c r="E134" s="217" t="s">
        <v>1573</v>
      </c>
      <c r="F134" s="218" t="s">
        <v>1574</v>
      </c>
      <c r="G134" s="219" t="s">
        <v>212</v>
      </c>
      <c r="H134" s="220" t="n">
        <v>2494.563</v>
      </c>
      <c r="I134" s="221" t="n">
        <v>0.88</v>
      </c>
      <c r="J134" s="221" t="n">
        <f aca="false">ROUND(I134*H134,2)</f>
        <v>2195.22</v>
      </c>
      <c r="K134" s="222"/>
      <c r="L134" s="25"/>
      <c r="M134" s="223"/>
      <c r="N134" s="224" t="s">
        <v>36</v>
      </c>
      <c r="O134" s="225" t="n">
        <v>0.04605</v>
      </c>
      <c r="P134" s="225" t="n">
        <f aca="false">O134*H134</f>
        <v>114.87462615</v>
      </c>
      <c r="Q134" s="225" t="n">
        <v>0</v>
      </c>
      <c r="R134" s="225" t="n">
        <f aca="false">Q134*H134</f>
        <v>0</v>
      </c>
      <c r="S134" s="225" t="n">
        <v>0</v>
      </c>
      <c r="T134" s="226" t="n">
        <f aca="false">S134*H134</f>
        <v>0</v>
      </c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R134" s="227" t="s">
        <v>261</v>
      </c>
      <c r="AT134" s="227" t="s">
        <v>162</v>
      </c>
      <c r="AU134" s="227" t="s">
        <v>161</v>
      </c>
      <c r="AY134" s="3" t="s">
        <v>158</v>
      </c>
      <c r="BE134" s="228" t="n">
        <f aca="false">IF(N134="základná",J134,0)</f>
        <v>0</v>
      </c>
      <c r="BF134" s="228" t="n">
        <f aca="false">IF(N134="znížená",J134,0)</f>
        <v>2195.22</v>
      </c>
      <c r="BG134" s="228" t="n">
        <f aca="false">IF(N134="zákl. prenesená",J134,0)</f>
        <v>0</v>
      </c>
      <c r="BH134" s="228" t="n">
        <f aca="false">IF(N134="zníž. prenesená",J134,0)</f>
        <v>0</v>
      </c>
      <c r="BI134" s="228" t="n">
        <f aca="false">IF(N134="nulová",J134,0)</f>
        <v>0</v>
      </c>
      <c r="BJ134" s="3" t="s">
        <v>161</v>
      </c>
      <c r="BK134" s="228" t="n">
        <f aca="false">ROUND(I134*H134,2)</f>
        <v>2195.22</v>
      </c>
      <c r="BL134" s="3" t="s">
        <v>261</v>
      </c>
      <c r="BM134" s="227" t="s">
        <v>1575</v>
      </c>
    </row>
    <row r="135" s="26" customFormat="true" ht="24.15" hidden="false" customHeight="true" outlineLevel="0" collapsed="false">
      <c r="A135" s="19"/>
      <c r="B135" s="20"/>
      <c r="C135" s="229" t="s">
        <v>399</v>
      </c>
      <c r="D135" s="229" t="s">
        <v>220</v>
      </c>
      <c r="E135" s="230" t="s">
        <v>693</v>
      </c>
      <c r="F135" s="231" t="s">
        <v>1576</v>
      </c>
      <c r="G135" s="232" t="s">
        <v>327</v>
      </c>
      <c r="H135" s="233" t="n">
        <v>0.818</v>
      </c>
      <c r="I135" s="234" t="n">
        <v>433.93</v>
      </c>
      <c r="J135" s="234" t="n">
        <f aca="false">ROUND(I135*H135,2)</f>
        <v>354.95</v>
      </c>
      <c r="K135" s="235"/>
      <c r="L135" s="236"/>
      <c r="M135" s="237"/>
      <c r="N135" s="238" t="s">
        <v>36</v>
      </c>
      <c r="O135" s="225" t="n">
        <v>0</v>
      </c>
      <c r="P135" s="225" t="n">
        <f aca="false">O135*H135</f>
        <v>0</v>
      </c>
      <c r="Q135" s="225" t="n">
        <v>0.55</v>
      </c>
      <c r="R135" s="225" t="n">
        <f aca="false">Q135*H135</f>
        <v>0.4499</v>
      </c>
      <c r="S135" s="225" t="n">
        <v>0</v>
      </c>
      <c r="T135" s="226" t="n">
        <f aca="false">S135*H135</f>
        <v>0</v>
      </c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R135" s="227" t="s">
        <v>224</v>
      </c>
      <c r="AT135" s="227" t="s">
        <v>220</v>
      </c>
      <c r="AU135" s="227" t="s">
        <v>161</v>
      </c>
      <c r="AY135" s="3" t="s">
        <v>158</v>
      </c>
      <c r="BE135" s="228" t="n">
        <f aca="false">IF(N135="základná",J135,0)</f>
        <v>0</v>
      </c>
      <c r="BF135" s="228" t="n">
        <f aca="false">IF(N135="znížená",J135,0)</f>
        <v>354.95</v>
      </c>
      <c r="BG135" s="228" t="n">
        <f aca="false">IF(N135="zákl. prenesená",J135,0)</f>
        <v>0</v>
      </c>
      <c r="BH135" s="228" t="n">
        <f aca="false">IF(N135="zníž. prenesená",J135,0)</f>
        <v>0</v>
      </c>
      <c r="BI135" s="228" t="n">
        <f aca="false">IF(N135="nulová",J135,0)</f>
        <v>0</v>
      </c>
      <c r="BJ135" s="3" t="s">
        <v>161</v>
      </c>
      <c r="BK135" s="228" t="n">
        <f aca="false">ROUND(I135*H135,2)</f>
        <v>354.95</v>
      </c>
      <c r="BL135" s="3" t="s">
        <v>261</v>
      </c>
      <c r="BM135" s="227" t="s">
        <v>1577</v>
      </c>
    </row>
    <row r="136" s="26" customFormat="true" ht="24.15" hidden="false" customHeight="true" outlineLevel="0" collapsed="false">
      <c r="A136" s="19"/>
      <c r="B136" s="20"/>
      <c r="C136" s="229" t="s">
        <v>405</v>
      </c>
      <c r="D136" s="229" t="s">
        <v>220</v>
      </c>
      <c r="E136" s="230" t="s">
        <v>1578</v>
      </c>
      <c r="F136" s="231" t="s">
        <v>697</v>
      </c>
      <c r="G136" s="232" t="s">
        <v>327</v>
      </c>
      <c r="H136" s="233" t="n">
        <v>5.213</v>
      </c>
      <c r="I136" s="234" t="n">
        <v>429.93</v>
      </c>
      <c r="J136" s="234" t="n">
        <f aca="false">ROUND(I136*H136,2)</f>
        <v>2241.23</v>
      </c>
      <c r="K136" s="235"/>
      <c r="L136" s="236"/>
      <c r="M136" s="237"/>
      <c r="N136" s="238" t="s">
        <v>36</v>
      </c>
      <c r="O136" s="225" t="n">
        <v>0</v>
      </c>
      <c r="P136" s="225" t="n">
        <f aca="false">O136*H136</f>
        <v>0</v>
      </c>
      <c r="Q136" s="225" t="n">
        <v>0.55</v>
      </c>
      <c r="R136" s="225" t="n">
        <f aca="false">Q136*H136</f>
        <v>2.86715</v>
      </c>
      <c r="S136" s="225" t="n">
        <v>0</v>
      </c>
      <c r="T136" s="226" t="n">
        <f aca="false">S136*H136</f>
        <v>0</v>
      </c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R136" s="227" t="s">
        <v>224</v>
      </c>
      <c r="AT136" s="227" t="s">
        <v>220</v>
      </c>
      <c r="AU136" s="227" t="s">
        <v>161</v>
      </c>
      <c r="AY136" s="3" t="s">
        <v>158</v>
      </c>
      <c r="BE136" s="228" t="n">
        <f aca="false">IF(N136="základná",J136,0)</f>
        <v>0</v>
      </c>
      <c r="BF136" s="228" t="n">
        <f aca="false">IF(N136="znížená",J136,0)</f>
        <v>2241.23</v>
      </c>
      <c r="BG136" s="228" t="n">
        <f aca="false">IF(N136="zákl. prenesená",J136,0)</f>
        <v>0</v>
      </c>
      <c r="BH136" s="228" t="n">
        <f aca="false">IF(N136="zníž. prenesená",J136,0)</f>
        <v>0</v>
      </c>
      <c r="BI136" s="228" t="n">
        <f aca="false">IF(N136="nulová",J136,0)</f>
        <v>0</v>
      </c>
      <c r="BJ136" s="3" t="s">
        <v>161</v>
      </c>
      <c r="BK136" s="228" t="n">
        <f aca="false">ROUND(I136*H136,2)</f>
        <v>2241.23</v>
      </c>
      <c r="BL136" s="3" t="s">
        <v>261</v>
      </c>
      <c r="BM136" s="227" t="s">
        <v>1579</v>
      </c>
    </row>
    <row r="137" s="26" customFormat="true" ht="24.15" hidden="false" customHeight="true" outlineLevel="0" collapsed="false">
      <c r="A137" s="19"/>
      <c r="B137" s="20"/>
      <c r="C137" s="216" t="s">
        <v>261</v>
      </c>
      <c r="D137" s="216" t="s">
        <v>162</v>
      </c>
      <c r="E137" s="217" t="s">
        <v>1580</v>
      </c>
      <c r="F137" s="218" t="s">
        <v>1581</v>
      </c>
      <c r="G137" s="219" t="s">
        <v>165</v>
      </c>
      <c r="H137" s="220" t="n">
        <v>834.146</v>
      </c>
      <c r="I137" s="221" t="n">
        <v>0.95</v>
      </c>
      <c r="J137" s="221" t="n">
        <f aca="false">ROUND(I137*H137,2)</f>
        <v>792.44</v>
      </c>
      <c r="K137" s="222"/>
      <c r="L137" s="25"/>
      <c r="M137" s="223"/>
      <c r="N137" s="224" t="s">
        <v>36</v>
      </c>
      <c r="O137" s="225" t="n">
        <v>0.056</v>
      </c>
      <c r="P137" s="225" t="n">
        <f aca="false">O137*H137</f>
        <v>46.712176</v>
      </c>
      <c r="Q137" s="225" t="n">
        <v>0</v>
      </c>
      <c r="R137" s="225" t="n">
        <f aca="false">Q137*H137</f>
        <v>0</v>
      </c>
      <c r="S137" s="225" t="n">
        <v>0.007</v>
      </c>
      <c r="T137" s="226" t="n">
        <f aca="false">S137*H137</f>
        <v>5.839022</v>
      </c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R137" s="227" t="s">
        <v>261</v>
      </c>
      <c r="AT137" s="227" t="s">
        <v>162</v>
      </c>
      <c r="AU137" s="227" t="s">
        <v>161</v>
      </c>
      <c r="AY137" s="3" t="s">
        <v>158</v>
      </c>
      <c r="BE137" s="228" t="n">
        <f aca="false">IF(N137="základná",J137,0)</f>
        <v>0</v>
      </c>
      <c r="BF137" s="228" t="n">
        <f aca="false">IF(N137="znížená",J137,0)</f>
        <v>792.44</v>
      </c>
      <c r="BG137" s="228" t="n">
        <f aca="false">IF(N137="zákl. prenesená",J137,0)</f>
        <v>0</v>
      </c>
      <c r="BH137" s="228" t="n">
        <f aca="false">IF(N137="zníž. prenesená",J137,0)</f>
        <v>0</v>
      </c>
      <c r="BI137" s="228" t="n">
        <f aca="false">IF(N137="nulová",J137,0)</f>
        <v>0</v>
      </c>
      <c r="BJ137" s="3" t="s">
        <v>161</v>
      </c>
      <c r="BK137" s="228" t="n">
        <f aca="false">ROUND(I137*H137,2)</f>
        <v>792.44</v>
      </c>
      <c r="BL137" s="3" t="s">
        <v>261</v>
      </c>
      <c r="BM137" s="227" t="s">
        <v>1582</v>
      </c>
    </row>
    <row r="138" s="26" customFormat="true" ht="44.25" hidden="false" customHeight="true" outlineLevel="0" collapsed="false">
      <c r="A138" s="19"/>
      <c r="B138" s="20"/>
      <c r="C138" s="216" t="s">
        <v>250</v>
      </c>
      <c r="D138" s="216" t="s">
        <v>162</v>
      </c>
      <c r="E138" s="217" t="s">
        <v>702</v>
      </c>
      <c r="F138" s="218" t="s">
        <v>703</v>
      </c>
      <c r="G138" s="219" t="s">
        <v>327</v>
      </c>
      <c r="H138" s="220" t="n">
        <v>6.031</v>
      </c>
      <c r="I138" s="221" t="n">
        <v>36.12</v>
      </c>
      <c r="J138" s="221" t="n">
        <f aca="false">ROUND(I138*H138,2)</f>
        <v>217.84</v>
      </c>
      <c r="K138" s="222"/>
      <c r="L138" s="25"/>
      <c r="M138" s="223"/>
      <c r="N138" s="224" t="s">
        <v>36</v>
      </c>
      <c r="O138" s="225" t="n">
        <v>0.01025</v>
      </c>
      <c r="P138" s="225" t="n">
        <f aca="false">O138*H138</f>
        <v>0.06181775</v>
      </c>
      <c r="Q138" s="225" t="n">
        <v>0.02233</v>
      </c>
      <c r="R138" s="225" t="n">
        <f aca="false">Q138*H138</f>
        <v>0.13467223</v>
      </c>
      <c r="S138" s="225" t="n">
        <v>0</v>
      </c>
      <c r="T138" s="226" t="n">
        <f aca="false">S138*H138</f>
        <v>0</v>
      </c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R138" s="227" t="s">
        <v>261</v>
      </c>
      <c r="AT138" s="227" t="s">
        <v>162</v>
      </c>
      <c r="AU138" s="227" t="s">
        <v>161</v>
      </c>
      <c r="AY138" s="3" t="s">
        <v>158</v>
      </c>
      <c r="BE138" s="228" t="n">
        <f aca="false">IF(N138="základná",J138,0)</f>
        <v>0</v>
      </c>
      <c r="BF138" s="228" t="n">
        <f aca="false">IF(N138="znížená",J138,0)</f>
        <v>217.84</v>
      </c>
      <c r="BG138" s="228" t="n">
        <f aca="false">IF(N138="zákl. prenesená",J138,0)</f>
        <v>0</v>
      </c>
      <c r="BH138" s="228" t="n">
        <f aca="false">IF(N138="zníž. prenesená",J138,0)</f>
        <v>0</v>
      </c>
      <c r="BI138" s="228" t="n">
        <f aca="false">IF(N138="nulová",J138,0)</f>
        <v>0</v>
      </c>
      <c r="BJ138" s="3" t="s">
        <v>161</v>
      </c>
      <c r="BK138" s="228" t="n">
        <f aca="false">ROUND(I138*H138,2)</f>
        <v>217.84</v>
      </c>
      <c r="BL138" s="3" t="s">
        <v>261</v>
      </c>
      <c r="BM138" s="227" t="s">
        <v>1583</v>
      </c>
    </row>
    <row r="139" s="26" customFormat="true" ht="24.15" hidden="false" customHeight="true" outlineLevel="0" collapsed="false">
      <c r="A139" s="19"/>
      <c r="B139" s="20"/>
      <c r="C139" s="216" t="s">
        <v>282</v>
      </c>
      <c r="D139" s="216" t="s">
        <v>162</v>
      </c>
      <c r="E139" s="217" t="s">
        <v>272</v>
      </c>
      <c r="F139" s="218" t="s">
        <v>273</v>
      </c>
      <c r="G139" s="219" t="s">
        <v>274</v>
      </c>
      <c r="H139" s="220" t="n">
        <v>78.017</v>
      </c>
      <c r="I139" s="221" t="n">
        <v>4.5</v>
      </c>
      <c r="J139" s="221" t="n">
        <f aca="false">ROUND(I139*H139,2)</f>
        <v>351.08</v>
      </c>
      <c r="K139" s="222"/>
      <c r="L139" s="25"/>
      <c r="M139" s="223"/>
      <c r="N139" s="224" t="s">
        <v>36</v>
      </c>
      <c r="O139" s="225" t="n">
        <v>0</v>
      </c>
      <c r="P139" s="225" t="n">
        <f aca="false">O139*H139</f>
        <v>0</v>
      </c>
      <c r="Q139" s="225" t="n">
        <v>0</v>
      </c>
      <c r="R139" s="225" t="n">
        <f aca="false">Q139*H139</f>
        <v>0</v>
      </c>
      <c r="S139" s="225" t="n">
        <v>0</v>
      </c>
      <c r="T139" s="226" t="n">
        <f aca="false">S139*H139</f>
        <v>0</v>
      </c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R139" s="227" t="s">
        <v>261</v>
      </c>
      <c r="AT139" s="227" t="s">
        <v>162</v>
      </c>
      <c r="AU139" s="227" t="s">
        <v>161</v>
      </c>
      <c r="AY139" s="3" t="s">
        <v>158</v>
      </c>
      <c r="BE139" s="228" t="n">
        <f aca="false">IF(N139="základná",J139,0)</f>
        <v>0</v>
      </c>
      <c r="BF139" s="228" t="n">
        <f aca="false">IF(N139="znížená",J139,0)</f>
        <v>351.08</v>
      </c>
      <c r="BG139" s="228" t="n">
        <f aca="false">IF(N139="zákl. prenesená",J139,0)</f>
        <v>0</v>
      </c>
      <c r="BH139" s="228" t="n">
        <f aca="false">IF(N139="zníž. prenesená",J139,0)</f>
        <v>0</v>
      </c>
      <c r="BI139" s="228" t="n">
        <f aca="false">IF(N139="nulová",J139,0)</f>
        <v>0</v>
      </c>
      <c r="BJ139" s="3" t="s">
        <v>161</v>
      </c>
      <c r="BK139" s="228" t="n">
        <f aca="false">ROUND(I139*H139,2)</f>
        <v>351.08</v>
      </c>
      <c r="BL139" s="3" t="s">
        <v>261</v>
      </c>
      <c r="BM139" s="227" t="s">
        <v>1584</v>
      </c>
    </row>
    <row r="140" s="200" customFormat="true" ht="22.8" hidden="false" customHeight="true" outlineLevel="0" collapsed="false">
      <c r="B140" s="201"/>
      <c r="C140" s="202"/>
      <c r="D140" s="203" t="s">
        <v>69</v>
      </c>
      <c r="E140" s="214" t="s">
        <v>276</v>
      </c>
      <c r="F140" s="214" t="s">
        <v>277</v>
      </c>
      <c r="G140" s="202"/>
      <c r="H140" s="202"/>
      <c r="I140" s="202"/>
      <c r="J140" s="215" t="n">
        <f aca="false">BK140</f>
        <v>21485.09</v>
      </c>
      <c r="K140" s="202"/>
      <c r="L140" s="206"/>
      <c r="M140" s="207"/>
      <c r="N140" s="208"/>
      <c r="O140" s="208"/>
      <c r="P140" s="209" t="n">
        <f aca="false">SUM(P141:P146)</f>
        <v>710.71183696</v>
      </c>
      <c r="Q140" s="208"/>
      <c r="R140" s="209" t="n">
        <f aca="false">SUM(R141:R146)</f>
        <v>2.71513919</v>
      </c>
      <c r="S140" s="208"/>
      <c r="T140" s="210" t="n">
        <f aca="false">SUM(T141:T146)</f>
        <v>3.05297436</v>
      </c>
      <c r="AR140" s="211" t="s">
        <v>161</v>
      </c>
      <c r="AT140" s="212" t="s">
        <v>69</v>
      </c>
      <c r="AU140" s="212" t="s">
        <v>78</v>
      </c>
      <c r="AY140" s="211" t="s">
        <v>158</v>
      </c>
      <c r="BK140" s="213" t="n">
        <f aca="false">SUM(BK141:BK146)</f>
        <v>21485.09</v>
      </c>
    </row>
    <row r="141" s="26" customFormat="true" ht="24.15" hidden="false" customHeight="true" outlineLevel="0" collapsed="false">
      <c r="A141" s="19"/>
      <c r="B141" s="20"/>
      <c r="C141" s="216" t="s">
        <v>159</v>
      </c>
      <c r="D141" s="216" t="s">
        <v>162</v>
      </c>
      <c r="E141" s="217" t="s">
        <v>1585</v>
      </c>
      <c r="F141" s="218" t="s">
        <v>1586</v>
      </c>
      <c r="G141" s="219" t="s">
        <v>165</v>
      </c>
      <c r="H141" s="220" t="n">
        <v>417.073</v>
      </c>
      <c r="I141" s="221" t="n">
        <v>10.05</v>
      </c>
      <c r="J141" s="221" t="n">
        <f aca="false">ROUND(I141*H141,2)</f>
        <v>4191.58</v>
      </c>
      <c r="K141" s="222"/>
      <c r="L141" s="25"/>
      <c r="M141" s="223"/>
      <c r="N141" s="224" t="s">
        <v>36</v>
      </c>
      <c r="O141" s="225" t="n">
        <v>0.14</v>
      </c>
      <c r="P141" s="225" t="n">
        <f aca="false">O141*H141</f>
        <v>58.39022</v>
      </c>
      <c r="Q141" s="225" t="n">
        <v>0.00047</v>
      </c>
      <c r="R141" s="225" t="n">
        <f aca="false">Q141*H141</f>
        <v>0.19602431</v>
      </c>
      <c r="S141" s="225" t="n">
        <v>0</v>
      </c>
      <c r="T141" s="226" t="n">
        <f aca="false">S141*H141</f>
        <v>0</v>
      </c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R141" s="227" t="s">
        <v>261</v>
      </c>
      <c r="AT141" s="227" t="s">
        <v>162</v>
      </c>
      <c r="AU141" s="227" t="s">
        <v>161</v>
      </c>
      <c r="AY141" s="3" t="s">
        <v>158</v>
      </c>
      <c r="BE141" s="228" t="n">
        <f aca="false">IF(N141="základná",J141,0)</f>
        <v>0</v>
      </c>
      <c r="BF141" s="228" t="n">
        <f aca="false">IF(N141="znížená",J141,0)</f>
        <v>4191.58</v>
      </c>
      <c r="BG141" s="228" t="n">
        <f aca="false">IF(N141="zákl. prenesená",J141,0)</f>
        <v>0</v>
      </c>
      <c r="BH141" s="228" t="n">
        <f aca="false">IF(N141="zníž. prenesená",J141,0)</f>
        <v>0</v>
      </c>
      <c r="BI141" s="228" t="n">
        <f aca="false">IF(N141="nulová",J141,0)</f>
        <v>0</v>
      </c>
      <c r="BJ141" s="3" t="s">
        <v>161</v>
      </c>
      <c r="BK141" s="228" t="n">
        <f aca="false">ROUND(I141*H141,2)</f>
        <v>4191.58</v>
      </c>
      <c r="BL141" s="3" t="s">
        <v>261</v>
      </c>
      <c r="BM141" s="227" t="s">
        <v>720</v>
      </c>
    </row>
    <row r="142" s="26" customFormat="true" ht="24.15" hidden="false" customHeight="true" outlineLevel="0" collapsed="false">
      <c r="A142" s="19"/>
      <c r="B142" s="20"/>
      <c r="C142" s="216" t="s">
        <v>232</v>
      </c>
      <c r="D142" s="216" t="s">
        <v>162</v>
      </c>
      <c r="E142" s="217" t="s">
        <v>721</v>
      </c>
      <c r="F142" s="218" t="s">
        <v>722</v>
      </c>
      <c r="G142" s="219" t="s">
        <v>165</v>
      </c>
      <c r="H142" s="220" t="n">
        <v>301.955</v>
      </c>
      <c r="I142" s="221" t="n">
        <v>38.2</v>
      </c>
      <c r="J142" s="221" t="n">
        <f aca="false">ROUND(I142*H142,2)</f>
        <v>11534.68</v>
      </c>
      <c r="K142" s="222"/>
      <c r="L142" s="25"/>
      <c r="M142" s="223"/>
      <c r="N142" s="224" t="s">
        <v>36</v>
      </c>
      <c r="O142" s="225" t="n">
        <v>1.39493</v>
      </c>
      <c r="P142" s="225" t="n">
        <f aca="false">O142*H142</f>
        <v>421.20608815</v>
      </c>
      <c r="Q142" s="225" t="n">
        <v>0.00604</v>
      </c>
      <c r="R142" s="225" t="n">
        <f aca="false">Q142*H142</f>
        <v>1.8238082</v>
      </c>
      <c r="S142" s="225" t="n">
        <v>0</v>
      </c>
      <c r="T142" s="226" t="n">
        <f aca="false">S142*H142</f>
        <v>0</v>
      </c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R142" s="227" t="s">
        <v>261</v>
      </c>
      <c r="AT142" s="227" t="s">
        <v>162</v>
      </c>
      <c r="AU142" s="227" t="s">
        <v>161</v>
      </c>
      <c r="AY142" s="3" t="s">
        <v>158</v>
      </c>
      <c r="BE142" s="228" t="n">
        <f aca="false">IF(N142="základná",J142,0)</f>
        <v>0</v>
      </c>
      <c r="BF142" s="228" t="n">
        <f aca="false">IF(N142="znížená",J142,0)</f>
        <v>11534.68</v>
      </c>
      <c r="BG142" s="228" t="n">
        <f aca="false">IF(N142="zákl. prenesená",J142,0)</f>
        <v>0</v>
      </c>
      <c r="BH142" s="228" t="n">
        <f aca="false">IF(N142="zníž. prenesená",J142,0)</f>
        <v>0</v>
      </c>
      <c r="BI142" s="228" t="n">
        <f aca="false">IF(N142="nulová",J142,0)</f>
        <v>0</v>
      </c>
      <c r="BJ142" s="3" t="s">
        <v>161</v>
      </c>
      <c r="BK142" s="228" t="n">
        <f aca="false">ROUND(I142*H142,2)</f>
        <v>11534.68</v>
      </c>
      <c r="BL142" s="3" t="s">
        <v>261</v>
      </c>
      <c r="BM142" s="227" t="s">
        <v>1587</v>
      </c>
    </row>
    <row r="143" s="26" customFormat="true" ht="24.15" hidden="false" customHeight="true" outlineLevel="0" collapsed="false">
      <c r="A143" s="19"/>
      <c r="B143" s="20"/>
      <c r="C143" s="216" t="s">
        <v>6</v>
      </c>
      <c r="D143" s="216" t="s">
        <v>162</v>
      </c>
      <c r="E143" s="217" t="s">
        <v>1588</v>
      </c>
      <c r="F143" s="218" t="s">
        <v>1589</v>
      </c>
      <c r="G143" s="219" t="s">
        <v>165</v>
      </c>
      <c r="H143" s="220" t="n">
        <v>115.117</v>
      </c>
      <c r="I143" s="221" t="n">
        <v>41.1</v>
      </c>
      <c r="J143" s="221" t="n">
        <f aca="false">ROUND(I143*H143,2)</f>
        <v>4731.31</v>
      </c>
      <c r="K143" s="222"/>
      <c r="L143" s="25"/>
      <c r="M143" s="223"/>
      <c r="N143" s="224" t="s">
        <v>36</v>
      </c>
      <c r="O143" s="225" t="n">
        <v>1.72493</v>
      </c>
      <c r="P143" s="225" t="n">
        <f aca="false">O143*H143</f>
        <v>198.56876681</v>
      </c>
      <c r="Q143" s="225" t="n">
        <v>0.00604</v>
      </c>
      <c r="R143" s="225" t="n">
        <f aca="false">Q143*H143</f>
        <v>0.69530668</v>
      </c>
      <c r="S143" s="225" t="n">
        <v>0</v>
      </c>
      <c r="T143" s="226" t="n">
        <f aca="false">S143*H143</f>
        <v>0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R143" s="227" t="s">
        <v>261</v>
      </c>
      <c r="AT143" s="227" t="s">
        <v>162</v>
      </c>
      <c r="AU143" s="227" t="s">
        <v>161</v>
      </c>
      <c r="AY143" s="3" t="s">
        <v>158</v>
      </c>
      <c r="BE143" s="228" t="n">
        <f aca="false">IF(N143="základná",J143,0)</f>
        <v>0</v>
      </c>
      <c r="BF143" s="228" t="n">
        <f aca="false">IF(N143="znížená",J143,0)</f>
        <v>4731.31</v>
      </c>
      <c r="BG143" s="228" t="n">
        <f aca="false">IF(N143="zákl. prenesená",J143,0)</f>
        <v>0</v>
      </c>
      <c r="BH143" s="228" t="n">
        <f aca="false">IF(N143="zníž. prenesená",J143,0)</f>
        <v>0</v>
      </c>
      <c r="BI143" s="228" t="n">
        <f aca="false">IF(N143="nulová",J143,0)</f>
        <v>0</v>
      </c>
      <c r="BJ143" s="3" t="s">
        <v>161</v>
      </c>
      <c r="BK143" s="228" t="n">
        <f aca="false">ROUND(I143*H143,2)</f>
        <v>4731.31</v>
      </c>
      <c r="BL143" s="3" t="s">
        <v>261</v>
      </c>
      <c r="BM143" s="227" t="s">
        <v>1590</v>
      </c>
    </row>
    <row r="144" s="26" customFormat="true" ht="24.15" hidden="false" customHeight="true" outlineLevel="0" collapsed="false">
      <c r="A144" s="19"/>
      <c r="B144" s="20"/>
      <c r="C144" s="216" t="s">
        <v>183</v>
      </c>
      <c r="D144" s="216" t="s">
        <v>162</v>
      </c>
      <c r="E144" s="217" t="s">
        <v>1591</v>
      </c>
      <c r="F144" s="218" t="s">
        <v>1592</v>
      </c>
      <c r="G144" s="219" t="s">
        <v>165</v>
      </c>
      <c r="H144" s="220" t="n">
        <v>417.073</v>
      </c>
      <c r="I144" s="221" t="n">
        <v>1.47</v>
      </c>
      <c r="J144" s="221" t="n">
        <f aca="false">ROUND(I144*H144,2)</f>
        <v>613.1</v>
      </c>
      <c r="K144" s="222"/>
      <c r="L144" s="25"/>
      <c r="M144" s="223"/>
      <c r="N144" s="224" t="s">
        <v>36</v>
      </c>
      <c r="O144" s="225" t="n">
        <v>0.075</v>
      </c>
      <c r="P144" s="225" t="n">
        <f aca="false">O144*H144</f>
        <v>31.280475</v>
      </c>
      <c r="Q144" s="225" t="n">
        <v>0</v>
      </c>
      <c r="R144" s="225" t="n">
        <f aca="false">Q144*H144</f>
        <v>0</v>
      </c>
      <c r="S144" s="225" t="n">
        <v>0.00732</v>
      </c>
      <c r="T144" s="226" t="n">
        <f aca="false">S144*H144</f>
        <v>3.05297436</v>
      </c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R144" s="227" t="s">
        <v>261</v>
      </c>
      <c r="AT144" s="227" t="s">
        <v>162</v>
      </c>
      <c r="AU144" s="227" t="s">
        <v>161</v>
      </c>
      <c r="AY144" s="3" t="s">
        <v>158</v>
      </c>
      <c r="BE144" s="228" t="n">
        <f aca="false">IF(N144="základná",J144,0)</f>
        <v>0</v>
      </c>
      <c r="BF144" s="228" t="n">
        <f aca="false">IF(N144="znížená",J144,0)</f>
        <v>613.1</v>
      </c>
      <c r="BG144" s="228" t="n">
        <f aca="false">IF(N144="zákl. prenesená",J144,0)</f>
        <v>0</v>
      </c>
      <c r="BH144" s="228" t="n">
        <f aca="false">IF(N144="zníž. prenesená",J144,0)</f>
        <v>0</v>
      </c>
      <c r="BI144" s="228" t="n">
        <f aca="false">IF(N144="nulová",J144,0)</f>
        <v>0</v>
      </c>
      <c r="BJ144" s="3" t="s">
        <v>161</v>
      </c>
      <c r="BK144" s="228" t="n">
        <f aca="false">ROUND(I144*H144,2)</f>
        <v>613.1</v>
      </c>
      <c r="BL144" s="3" t="s">
        <v>261</v>
      </c>
      <c r="BM144" s="227" t="s">
        <v>1593</v>
      </c>
    </row>
    <row r="145" s="26" customFormat="true" ht="24.15" hidden="false" customHeight="true" outlineLevel="0" collapsed="false">
      <c r="A145" s="19"/>
      <c r="B145" s="20"/>
      <c r="C145" s="216" t="s">
        <v>369</v>
      </c>
      <c r="D145" s="216" t="s">
        <v>162</v>
      </c>
      <c r="E145" s="217" t="s">
        <v>1594</v>
      </c>
      <c r="F145" s="218" t="s">
        <v>1595</v>
      </c>
      <c r="G145" s="219" t="s">
        <v>165</v>
      </c>
      <c r="H145" s="220" t="n">
        <v>115.117</v>
      </c>
      <c r="I145" s="221" t="n">
        <v>0.21</v>
      </c>
      <c r="J145" s="221" t="n">
        <f aca="false">ROUND(I145*H145,2)</f>
        <v>24.17</v>
      </c>
      <c r="K145" s="222"/>
      <c r="L145" s="25"/>
      <c r="M145" s="223"/>
      <c r="N145" s="224" t="s">
        <v>36</v>
      </c>
      <c r="O145" s="225" t="n">
        <v>0.011</v>
      </c>
      <c r="P145" s="225" t="n">
        <f aca="false">O145*H145</f>
        <v>1.266287</v>
      </c>
      <c r="Q145" s="225" t="n">
        <v>0</v>
      </c>
      <c r="R145" s="225" t="n">
        <f aca="false">Q145*H145</f>
        <v>0</v>
      </c>
      <c r="S145" s="225" t="n">
        <v>0</v>
      </c>
      <c r="T145" s="226" t="n">
        <f aca="false">S145*H145</f>
        <v>0</v>
      </c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R145" s="227" t="s">
        <v>261</v>
      </c>
      <c r="AT145" s="227" t="s">
        <v>162</v>
      </c>
      <c r="AU145" s="227" t="s">
        <v>161</v>
      </c>
      <c r="AY145" s="3" t="s">
        <v>158</v>
      </c>
      <c r="BE145" s="228" t="n">
        <f aca="false">IF(N145="základná",J145,0)</f>
        <v>0</v>
      </c>
      <c r="BF145" s="228" t="n">
        <f aca="false">IF(N145="znížená",J145,0)</f>
        <v>24.17</v>
      </c>
      <c r="BG145" s="228" t="n">
        <f aca="false">IF(N145="zákl. prenesená",J145,0)</f>
        <v>0</v>
      </c>
      <c r="BH145" s="228" t="n">
        <f aca="false">IF(N145="zníž. prenesená",J145,0)</f>
        <v>0</v>
      </c>
      <c r="BI145" s="228" t="n">
        <f aca="false">IF(N145="nulová",J145,0)</f>
        <v>0</v>
      </c>
      <c r="BJ145" s="3" t="s">
        <v>161</v>
      </c>
      <c r="BK145" s="228" t="n">
        <f aca="false">ROUND(I145*H145,2)</f>
        <v>24.17</v>
      </c>
      <c r="BL145" s="3" t="s">
        <v>261</v>
      </c>
      <c r="BM145" s="227" t="s">
        <v>1596</v>
      </c>
    </row>
    <row r="146" s="26" customFormat="true" ht="24.15" hidden="false" customHeight="true" outlineLevel="0" collapsed="false">
      <c r="A146" s="19"/>
      <c r="B146" s="20"/>
      <c r="C146" s="216" t="s">
        <v>187</v>
      </c>
      <c r="D146" s="216" t="s">
        <v>162</v>
      </c>
      <c r="E146" s="217" t="s">
        <v>303</v>
      </c>
      <c r="F146" s="218" t="s">
        <v>304</v>
      </c>
      <c r="G146" s="219" t="s">
        <v>274</v>
      </c>
      <c r="H146" s="220" t="n">
        <v>210.948</v>
      </c>
      <c r="I146" s="221" t="n">
        <v>1.85</v>
      </c>
      <c r="J146" s="221" t="n">
        <f aca="false">ROUND(I146*H146,2)</f>
        <v>390.25</v>
      </c>
      <c r="K146" s="222"/>
      <c r="L146" s="25"/>
      <c r="M146" s="223"/>
      <c r="N146" s="224" t="s">
        <v>36</v>
      </c>
      <c r="O146" s="225" t="n">
        <v>0</v>
      </c>
      <c r="P146" s="225" t="n">
        <f aca="false">O146*H146</f>
        <v>0</v>
      </c>
      <c r="Q146" s="225" t="n">
        <v>0</v>
      </c>
      <c r="R146" s="225" t="n">
        <f aca="false">Q146*H146</f>
        <v>0</v>
      </c>
      <c r="S146" s="225" t="n">
        <v>0</v>
      </c>
      <c r="T146" s="226" t="n">
        <f aca="false">S146*H146</f>
        <v>0</v>
      </c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R146" s="227" t="s">
        <v>261</v>
      </c>
      <c r="AT146" s="227" t="s">
        <v>162</v>
      </c>
      <c r="AU146" s="227" t="s">
        <v>161</v>
      </c>
      <c r="AY146" s="3" t="s">
        <v>158</v>
      </c>
      <c r="BE146" s="228" t="n">
        <f aca="false">IF(N146="základná",J146,0)</f>
        <v>0</v>
      </c>
      <c r="BF146" s="228" t="n">
        <f aca="false">IF(N146="znížená",J146,0)</f>
        <v>390.25</v>
      </c>
      <c r="BG146" s="228" t="n">
        <f aca="false">IF(N146="zákl. prenesená",J146,0)</f>
        <v>0</v>
      </c>
      <c r="BH146" s="228" t="n">
        <f aca="false">IF(N146="zníž. prenesená",J146,0)</f>
        <v>0</v>
      </c>
      <c r="BI146" s="228" t="n">
        <f aca="false">IF(N146="nulová",J146,0)</f>
        <v>0</v>
      </c>
      <c r="BJ146" s="3" t="s">
        <v>161</v>
      </c>
      <c r="BK146" s="228" t="n">
        <f aca="false">ROUND(I146*H146,2)</f>
        <v>390.25</v>
      </c>
      <c r="BL146" s="3" t="s">
        <v>261</v>
      </c>
      <c r="BM146" s="227" t="s">
        <v>1597</v>
      </c>
    </row>
    <row r="147" s="200" customFormat="true" ht="22.8" hidden="false" customHeight="true" outlineLevel="0" collapsed="false">
      <c r="B147" s="201"/>
      <c r="C147" s="202"/>
      <c r="D147" s="203" t="s">
        <v>69</v>
      </c>
      <c r="E147" s="214" t="s">
        <v>306</v>
      </c>
      <c r="F147" s="214" t="s">
        <v>307</v>
      </c>
      <c r="G147" s="202"/>
      <c r="H147" s="202"/>
      <c r="I147" s="202"/>
      <c r="J147" s="215" t="n">
        <f aca="false">BK147</f>
        <v>2674.26</v>
      </c>
      <c r="K147" s="202"/>
      <c r="L147" s="206"/>
      <c r="M147" s="207"/>
      <c r="N147" s="208"/>
      <c r="O147" s="208"/>
      <c r="P147" s="209" t="n">
        <f aca="false">SUM(P148:P151)</f>
        <v>37.40104</v>
      </c>
      <c r="Q147" s="208"/>
      <c r="R147" s="209" t="n">
        <f aca="false">SUM(R148:R151)</f>
        <v>0.012</v>
      </c>
      <c r="S147" s="208"/>
      <c r="T147" s="210" t="n">
        <f aca="false">SUM(T148:T151)</f>
        <v>0</v>
      </c>
      <c r="AR147" s="211" t="s">
        <v>161</v>
      </c>
      <c r="AT147" s="212" t="s">
        <v>69</v>
      </c>
      <c r="AU147" s="212" t="s">
        <v>78</v>
      </c>
      <c r="AY147" s="211" t="s">
        <v>158</v>
      </c>
      <c r="BK147" s="213" t="n">
        <f aca="false">SUM(BK148:BK151)</f>
        <v>2674.26</v>
      </c>
    </row>
    <row r="148" s="26" customFormat="true" ht="24.15" hidden="false" customHeight="true" outlineLevel="0" collapsed="false">
      <c r="A148" s="19"/>
      <c r="B148" s="20"/>
      <c r="C148" s="216" t="s">
        <v>378</v>
      </c>
      <c r="D148" s="216" t="s">
        <v>162</v>
      </c>
      <c r="E148" s="217" t="s">
        <v>1598</v>
      </c>
      <c r="F148" s="218" t="s">
        <v>1599</v>
      </c>
      <c r="G148" s="219" t="s">
        <v>954</v>
      </c>
      <c r="H148" s="220" t="n">
        <v>4</v>
      </c>
      <c r="I148" s="221" t="n">
        <v>183.09</v>
      </c>
      <c r="J148" s="221" t="n">
        <f aca="false">ROUND(I148*H148,2)</f>
        <v>732.36</v>
      </c>
      <c r="K148" s="222"/>
      <c r="L148" s="25"/>
      <c r="M148" s="223"/>
      <c r="N148" s="224" t="s">
        <v>36</v>
      </c>
      <c r="O148" s="225" t="n">
        <v>9.35026</v>
      </c>
      <c r="P148" s="225" t="n">
        <f aca="false">O148*H148</f>
        <v>37.40104</v>
      </c>
      <c r="Q148" s="225" t="n">
        <v>0</v>
      </c>
      <c r="R148" s="225" t="n">
        <f aca="false">Q148*H148</f>
        <v>0</v>
      </c>
      <c r="S148" s="225" t="n">
        <v>0</v>
      </c>
      <c r="T148" s="226" t="n">
        <f aca="false">S148*H148</f>
        <v>0</v>
      </c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R148" s="227" t="s">
        <v>261</v>
      </c>
      <c r="AT148" s="227" t="s">
        <v>162</v>
      </c>
      <c r="AU148" s="227" t="s">
        <v>161</v>
      </c>
      <c r="AY148" s="3" t="s">
        <v>158</v>
      </c>
      <c r="BE148" s="228" t="n">
        <f aca="false">IF(N148="základná",J148,0)</f>
        <v>0</v>
      </c>
      <c r="BF148" s="228" t="n">
        <f aca="false">IF(N148="znížená",J148,0)</f>
        <v>732.36</v>
      </c>
      <c r="BG148" s="228" t="n">
        <f aca="false">IF(N148="zákl. prenesená",J148,0)</f>
        <v>0</v>
      </c>
      <c r="BH148" s="228" t="n">
        <f aca="false">IF(N148="zníž. prenesená",J148,0)</f>
        <v>0</v>
      </c>
      <c r="BI148" s="228" t="n">
        <f aca="false">IF(N148="nulová",J148,0)</f>
        <v>0</v>
      </c>
      <c r="BJ148" s="3" t="s">
        <v>161</v>
      </c>
      <c r="BK148" s="228" t="n">
        <f aca="false">ROUND(I148*H148,2)</f>
        <v>732.36</v>
      </c>
      <c r="BL148" s="3" t="s">
        <v>261</v>
      </c>
      <c r="BM148" s="227" t="s">
        <v>1600</v>
      </c>
    </row>
    <row r="149" s="26" customFormat="true" ht="24.15" hidden="false" customHeight="true" outlineLevel="0" collapsed="false">
      <c r="A149" s="19"/>
      <c r="B149" s="20"/>
      <c r="C149" s="229" t="s">
        <v>382</v>
      </c>
      <c r="D149" s="229" t="s">
        <v>220</v>
      </c>
      <c r="E149" s="230" t="s">
        <v>1601</v>
      </c>
      <c r="F149" s="231" t="s">
        <v>1602</v>
      </c>
      <c r="G149" s="232" t="s">
        <v>217</v>
      </c>
      <c r="H149" s="233" t="n">
        <v>4</v>
      </c>
      <c r="I149" s="234" t="n">
        <v>393.1</v>
      </c>
      <c r="J149" s="234" t="n">
        <f aca="false">ROUND(I149*H149,2)</f>
        <v>1572.4</v>
      </c>
      <c r="K149" s="235"/>
      <c r="L149" s="236"/>
      <c r="M149" s="237"/>
      <c r="N149" s="238" t="s">
        <v>36</v>
      </c>
      <c r="O149" s="225" t="n">
        <v>0</v>
      </c>
      <c r="P149" s="225" t="n">
        <f aca="false">O149*H149</f>
        <v>0</v>
      </c>
      <c r="Q149" s="225" t="n">
        <v>0.0015</v>
      </c>
      <c r="R149" s="225" t="n">
        <f aca="false">Q149*H149</f>
        <v>0.006</v>
      </c>
      <c r="S149" s="225" t="n">
        <v>0</v>
      </c>
      <c r="T149" s="226" t="n">
        <f aca="false">S149*H149</f>
        <v>0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R149" s="227" t="s">
        <v>224</v>
      </c>
      <c r="AT149" s="227" t="s">
        <v>220</v>
      </c>
      <c r="AU149" s="227" t="s">
        <v>161</v>
      </c>
      <c r="AY149" s="3" t="s">
        <v>158</v>
      </c>
      <c r="BE149" s="228" t="n">
        <f aca="false">IF(N149="základná",J149,0)</f>
        <v>0</v>
      </c>
      <c r="BF149" s="228" t="n">
        <f aca="false">IF(N149="znížená",J149,0)</f>
        <v>1572.4</v>
      </c>
      <c r="BG149" s="228" t="n">
        <f aca="false">IF(N149="zákl. prenesená",J149,0)</f>
        <v>0</v>
      </c>
      <c r="BH149" s="228" t="n">
        <f aca="false">IF(N149="zníž. prenesená",J149,0)</f>
        <v>0</v>
      </c>
      <c r="BI149" s="228" t="n">
        <f aca="false">IF(N149="nulová",J149,0)</f>
        <v>0</v>
      </c>
      <c r="BJ149" s="3" t="s">
        <v>161</v>
      </c>
      <c r="BK149" s="228" t="n">
        <f aca="false">ROUND(I149*H149,2)</f>
        <v>1572.4</v>
      </c>
      <c r="BL149" s="3" t="s">
        <v>261</v>
      </c>
      <c r="BM149" s="227" t="s">
        <v>1603</v>
      </c>
    </row>
    <row r="150" s="26" customFormat="true" ht="24.15" hidden="false" customHeight="true" outlineLevel="0" collapsed="false">
      <c r="A150" s="19"/>
      <c r="B150" s="20"/>
      <c r="C150" s="229" t="s">
        <v>386</v>
      </c>
      <c r="D150" s="229" t="s">
        <v>220</v>
      </c>
      <c r="E150" s="230" t="s">
        <v>1604</v>
      </c>
      <c r="F150" s="231" t="s">
        <v>1605</v>
      </c>
      <c r="G150" s="232" t="s">
        <v>217</v>
      </c>
      <c r="H150" s="233" t="n">
        <v>4</v>
      </c>
      <c r="I150" s="234" t="n">
        <v>85.1</v>
      </c>
      <c r="J150" s="234" t="n">
        <f aca="false">ROUND(I150*H150,2)</f>
        <v>340.4</v>
      </c>
      <c r="K150" s="235"/>
      <c r="L150" s="236"/>
      <c r="M150" s="237"/>
      <c r="N150" s="238" t="s">
        <v>36</v>
      </c>
      <c r="O150" s="225" t="n">
        <v>0</v>
      </c>
      <c r="P150" s="225" t="n">
        <f aca="false">O150*H150</f>
        <v>0</v>
      </c>
      <c r="Q150" s="225" t="n">
        <v>0.0015</v>
      </c>
      <c r="R150" s="225" t="n">
        <f aca="false">Q150*H150</f>
        <v>0.006</v>
      </c>
      <c r="S150" s="225" t="n">
        <v>0</v>
      </c>
      <c r="T150" s="226" t="n">
        <f aca="false">S150*H150</f>
        <v>0</v>
      </c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R150" s="227" t="s">
        <v>224</v>
      </c>
      <c r="AT150" s="227" t="s">
        <v>220</v>
      </c>
      <c r="AU150" s="227" t="s">
        <v>161</v>
      </c>
      <c r="AY150" s="3" t="s">
        <v>158</v>
      </c>
      <c r="BE150" s="228" t="n">
        <f aca="false">IF(N150="základná",J150,0)</f>
        <v>0</v>
      </c>
      <c r="BF150" s="228" t="n">
        <f aca="false">IF(N150="znížená",J150,0)</f>
        <v>340.4</v>
      </c>
      <c r="BG150" s="228" t="n">
        <f aca="false">IF(N150="zákl. prenesená",J150,0)</f>
        <v>0</v>
      </c>
      <c r="BH150" s="228" t="n">
        <f aca="false">IF(N150="zníž. prenesená",J150,0)</f>
        <v>0</v>
      </c>
      <c r="BI150" s="228" t="n">
        <f aca="false">IF(N150="nulová",J150,0)</f>
        <v>0</v>
      </c>
      <c r="BJ150" s="3" t="s">
        <v>161</v>
      </c>
      <c r="BK150" s="228" t="n">
        <f aca="false">ROUND(I150*H150,2)</f>
        <v>340.4</v>
      </c>
      <c r="BL150" s="3" t="s">
        <v>261</v>
      </c>
      <c r="BM150" s="227" t="s">
        <v>1606</v>
      </c>
    </row>
    <row r="151" s="26" customFormat="true" ht="24.15" hidden="false" customHeight="true" outlineLevel="0" collapsed="false">
      <c r="A151" s="19"/>
      <c r="B151" s="20"/>
      <c r="C151" s="216" t="s">
        <v>278</v>
      </c>
      <c r="D151" s="216" t="s">
        <v>162</v>
      </c>
      <c r="E151" s="217" t="s">
        <v>823</v>
      </c>
      <c r="F151" s="218" t="s">
        <v>824</v>
      </c>
      <c r="G151" s="219" t="s">
        <v>274</v>
      </c>
      <c r="H151" s="220" t="n">
        <v>26.452</v>
      </c>
      <c r="I151" s="221" t="n">
        <v>1.1</v>
      </c>
      <c r="J151" s="221" t="n">
        <f aca="false">ROUND(I151*H151,2)</f>
        <v>29.1</v>
      </c>
      <c r="K151" s="222"/>
      <c r="L151" s="25"/>
      <c r="M151" s="223"/>
      <c r="N151" s="224" t="s">
        <v>36</v>
      </c>
      <c r="O151" s="225" t="n">
        <v>0</v>
      </c>
      <c r="P151" s="225" t="n">
        <f aca="false">O151*H151</f>
        <v>0</v>
      </c>
      <c r="Q151" s="225" t="n">
        <v>0</v>
      </c>
      <c r="R151" s="225" t="n">
        <f aca="false">Q151*H151</f>
        <v>0</v>
      </c>
      <c r="S151" s="225" t="n">
        <v>0</v>
      </c>
      <c r="T151" s="226" t="n">
        <f aca="false">S151*H151</f>
        <v>0</v>
      </c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R151" s="227" t="s">
        <v>261</v>
      </c>
      <c r="AT151" s="227" t="s">
        <v>162</v>
      </c>
      <c r="AU151" s="227" t="s">
        <v>161</v>
      </c>
      <c r="AY151" s="3" t="s">
        <v>158</v>
      </c>
      <c r="BE151" s="228" t="n">
        <f aca="false">IF(N151="základná",J151,0)</f>
        <v>0</v>
      </c>
      <c r="BF151" s="228" t="n">
        <f aca="false">IF(N151="znížená",J151,0)</f>
        <v>29.1</v>
      </c>
      <c r="BG151" s="228" t="n">
        <f aca="false">IF(N151="zákl. prenesená",J151,0)</f>
        <v>0</v>
      </c>
      <c r="BH151" s="228" t="n">
        <f aca="false">IF(N151="zníž. prenesená",J151,0)</f>
        <v>0</v>
      </c>
      <c r="BI151" s="228" t="n">
        <f aca="false">IF(N151="nulová",J151,0)</f>
        <v>0</v>
      </c>
      <c r="BJ151" s="3" t="s">
        <v>161</v>
      </c>
      <c r="BK151" s="228" t="n">
        <f aca="false">ROUND(I151*H151,2)</f>
        <v>29.1</v>
      </c>
      <c r="BL151" s="3" t="s">
        <v>261</v>
      </c>
      <c r="BM151" s="227" t="s">
        <v>1607</v>
      </c>
    </row>
    <row r="152" s="200" customFormat="true" ht="22.8" hidden="false" customHeight="true" outlineLevel="0" collapsed="false">
      <c r="B152" s="201"/>
      <c r="C152" s="202"/>
      <c r="D152" s="203" t="s">
        <v>69</v>
      </c>
      <c r="E152" s="214" t="s">
        <v>744</v>
      </c>
      <c r="F152" s="214" t="s">
        <v>745</v>
      </c>
      <c r="G152" s="202"/>
      <c r="H152" s="202"/>
      <c r="I152" s="202"/>
      <c r="J152" s="215" t="n">
        <f aca="false">BK152</f>
        <v>1543.17</v>
      </c>
      <c r="K152" s="202"/>
      <c r="L152" s="206"/>
      <c r="M152" s="207"/>
      <c r="N152" s="208"/>
      <c r="O152" s="208"/>
      <c r="P152" s="209" t="n">
        <f aca="false">P153</f>
        <v>75.50689592</v>
      </c>
      <c r="Q152" s="208"/>
      <c r="R152" s="209" t="n">
        <f aca="false">R153</f>
        <v>0.00834146</v>
      </c>
      <c r="S152" s="208"/>
      <c r="T152" s="210" t="n">
        <f aca="false">T153</f>
        <v>0</v>
      </c>
      <c r="AR152" s="211" t="s">
        <v>161</v>
      </c>
      <c r="AT152" s="212" t="s">
        <v>69</v>
      </c>
      <c r="AU152" s="212" t="s">
        <v>78</v>
      </c>
      <c r="AY152" s="211" t="s">
        <v>158</v>
      </c>
      <c r="BK152" s="213" t="n">
        <f aca="false">BK153</f>
        <v>1543.17</v>
      </c>
    </row>
    <row r="153" s="26" customFormat="true" ht="37.8" hidden="false" customHeight="true" outlineLevel="0" collapsed="false">
      <c r="A153" s="19"/>
      <c r="B153" s="20"/>
      <c r="C153" s="216" t="s">
        <v>294</v>
      </c>
      <c r="D153" s="216" t="s">
        <v>162</v>
      </c>
      <c r="E153" s="217" t="s">
        <v>746</v>
      </c>
      <c r="F153" s="218" t="s">
        <v>747</v>
      </c>
      <c r="G153" s="219" t="s">
        <v>165</v>
      </c>
      <c r="H153" s="220" t="n">
        <v>417.073</v>
      </c>
      <c r="I153" s="221" t="n">
        <v>3.7</v>
      </c>
      <c r="J153" s="221" t="n">
        <f aca="false">ROUND(I153*H153,2)</f>
        <v>1543.17</v>
      </c>
      <c r="K153" s="222"/>
      <c r="L153" s="25"/>
      <c r="M153" s="239"/>
      <c r="N153" s="240" t="s">
        <v>36</v>
      </c>
      <c r="O153" s="241" t="n">
        <v>0.18104</v>
      </c>
      <c r="P153" s="241" t="n">
        <f aca="false">O153*H153</f>
        <v>75.50689592</v>
      </c>
      <c r="Q153" s="241" t="n">
        <v>2E-005</v>
      </c>
      <c r="R153" s="241" t="n">
        <f aca="false">Q153*H153</f>
        <v>0.00834146</v>
      </c>
      <c r="S153" s="241" t="n">
        <v>0</v>
      </c>
      <c r="T153" s="242" t="n">
        <f aca="false">S153*H153</f>
        <v>0</v>
      </c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R153" s="227" t="s">
        <v>261</v>
      </c>
      <c r="AT153" s="227" t="s">
        <v>162</v>
      </c>
      <c r="AU153" s="227" t="s">
        <v>161</v>
      </c>
      <c r="AY153" s="3" t="s">
        <v>158</v>
      </c>
      <c r="BE153" s="228" t="n">
        <f aca="false">IF(N153="základná",J153,0)</f>
        <v>0</v>
      </c>
      <c r="BF153" s="228" t="n">
        <f aca="false">IF(N153="znížená",J153,0)</f>
        <v>1543.17</v>
      </c>
      <c r="BG153" s="228" t="n">
        <f aca="false">IF(N153="zákl. prenesená",J153,0)</f>
        <v>0</v>
      </c>
      <c r="BH153" s="228" t="n">
        <f aca="false">IF(N153="zníž. prenesená",J153,0)</f>
        <v>0</v>
      </c>
      <c r="BI153" s="228" t="n">
        <f aca="false">IF(N153="nulová",J153,0)</f>
        <v>0</v>
      </c>
      <c r="BJ153" s="3" t="s">
        <v>161</v>
      </c>
      <c r="BK153" s="228" t="n">
        <f aca="false">ROUND(I153*H153,2)</f>
        <v>1543.17</v>
      </c>
      <c r="BL153" s="3" t="s">
        <v>261</v>
      </c>
      <c r="BM153" s="227" t="s">
        <v>1608</v>
      </c>
    </row>
    <row r="154" s="26" customFormat="true" ht="6.95" hidden="false" customHeight="true" outlineLevel="0" collapsed="false">
      <c r="A154" s="19"/>
      <c r="B154" s="53"/>
      <c r="C154" s="54"/>
      <c r="D154" s="54"/>
      <c r="E154" s="54"/>
      <c r="F154" s="54"/>
      <c r="G154" s="54"/>
      <c r="H154" s="54"/>
      <c r="I154" s="54"/>
      <c r="J154" s="54"/>
      <c r="K154" s="54"/>
      <c r="L154" s="25"/>
      <c r="M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</row>
  </sheetData>
  <sheetProtection algorithmName="SHA-512" hashValue="vaSMr4SB5z3wGpd+ucxc9UusHLDiBz79bJHNSBxdJwXvgZYXNQxB1JRfv5C3hrLuX/iQoPx5O9hBCEXOssOJWw==" saltValue="69+b+XELOyPiJfkgrvH7BMrPHyFvw/gxrBeWaczJjBYnntpiuZCp5QeUFzTJbxP9Gb+v4k7aUfqgLzk/aY+u8w==" spinCount="100000" sheet="true" password="f684" objects="true" scenarios="true" formatColumns="false" formatRows="false" autoFilter="false"/>
  <autoFilter ref="C122:K153"/>
  <mergeCells count="9">
    <mergeCell ref="L2:V2"/>
    <mergeCell ref="E7:H7"/>
    <mergeCell ref="E9:H9"/>
    <mergeCell ref="E18:H18"/>
    <mergeCell ref="E27:H27"/>
    <mergeCell ref="E85:H85"/>
    <mergeCell ref="E87:H87"/>
    <mergeCell ref="E113:H113"/>
    <mergeCell ref="E115:H115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M12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1" customFormat="false" ht="12.8" hidden="false" customHeight="false" outlineLevel="0" collapsed="false">
      <c r="A1" s="8"/>
    </row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121</v>
      </c>
    </row>
    <row r="3" customFormat="false" ht="6.95" hidden="false" customHeight="true" outlineLevel="0" collapsed="false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6"/>
      <c r="AT3" s="3" t="s">
        <v>70</v>
      </c>
    </row>
    <row r="4" customFormat="false" ht="24.95" hidden="false" customHeight="true" outlineLevel="0" collapsed="false">
      <c r="B4" s="6"/>
      <c r="D4" s="123" t="s">
        <v>128</v>
      </c>
      <c r="L4" s="6"/>
      <c r="M4" s="124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25" t="s">
        <v>12</v>
      </c>
      <c r="L6" s="6"/>
    </row>
    <row r="7" customFormat="false" ht="16.5" hidden="false" customHeight="true" outlineLevel="0" collapsed="false">
      <c r="B7" s="6"/>
      <c r="E7" s="126" t="str">
        <f aca="false">'Rekapitulácia stavby'!K6</f>
        <v>REKONŠTRUKCIA KULTÚRNEHO DOMU V OBCI NOVÝ RUSKOV</v>
      </c>
      <c r="F7" s="126"/>
      <c r="G7" s="126"/>
      <c r="H7" s="126"/>
      <c r="L7" s="6"/>
    </row>
    <row r="8" s="26" customFormat="true" ht="12" hidden="false" customHeight="true" outlineLevel="0" collapsed="false">
      <c r="A8" s="19"/>
      <c r="B8" s="25"/>
      <c r="C8" s="19"/>
      <c r="D8" s="125" t="s">
        <v>129</v>
      </c>
      <c r="E8" s="19"/>
      <c r="F8" s="19"/>
      <c r="G8" s="19"/>
      <c r="H8" s="19"/>
      <c r="I8" s="19"/>
      <c r="J8" s="19"/>
      <c r="K8" s="19"/>
      <c r="L8" s="50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26" customFormat="true" ht="16.5" hidden="false" customHeight="true" outlineLevel="0" collapsed="false">
      <c r="A9" s="19"/>
      <c r="B9" s="25"/>
      <c r="C9" s="19"/>
      <c r="D9" s="19"/>
      <c r="E9" s="127" t="s">
        <v>1609</v>
      </c>
      <c r="F9" s="127"/>
      <c r="G9" s="127"/>
      <c r="H9" s="127"/>
      <c r="I9" s="19"/>
      <c r="J9" s="19"/>
      <c r="K9" s="19"/>
      <c r="L9" s="50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="26" customFormat="true" ht="12.8" hidden="false" customHeight="false" outlineLevel="0" collapsed="false">
      <c r="A10" s="19"/>
      <c r="B10" s="25"/>
      <c r="C10" s="19"/>
      <c r="D10" s="19"/>
      <c r="E10" s="19"/>
      <c r="F10" s="19"/>
      <c r="G10" s="19"/>
      <c r="H10" s="19"/>
      <c r="I10" s="19"/>
      <c r="J10" s="19"/>
      <c r="K10" s="19"/>
      <c r="L10" s="50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26" customFormat="true" ht="12" hidden="false" customHeight="true" outlineLevel="0" collapsed="false">
      <c r="A11" s="19"/>
      <c r="B11" s="25"/>
      <c r="C11" s="19"/>
      <c r="D11" s="125" t="s">
        <v>14</v>
      </c>
      <c r="E11" s="19"/>
      <c r="F11" s="128"/>
      <c r="G11" s="19"/>
      <c r="H11" s="19"/>
      <c r="I11" s="125" t="s">
        <v>15</v>
      </c>
      <c r="J11" s="128"/>
      <c r="K11" s="19"/>
      <c r="L11" s="50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="26" customFormat="true" ht="12" hidden="false" customHeight="true" outlineLevel="0" collapsed="false">
      <c r="A12" s="19"/>
      <c r="B12" s="25"/>
      <c r="C12" s="19"/>
      <c r="D12" s="125" t="s">
        <v>16</v>
      </c>
      <c r="E12" s="19"/>
      <c r="F12" s="128" t="s">
        <v>25</v>
      </c>
      <c r="G12" s="19"/>
      <c r="H12" s="19"/>
      <c r="I12" s="125" t="s">
        <v>18</v>
      </c>
      <c r="J12" s="129" t="str">
        <f aca="false">'Rekapitulácia stavby'!AN8</f>
        <v>12. 2022</v>
      </c>
      <c r="K12" s="19"/>
      <c r="L12" s="50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26" customFormat="true" ht="10.8" hidden="false" customHeight="true" outlineLevel="0" collapsed="false">
      <c r="A13" s="19"/>
      <c r="B13" s="25"/>
      <c r="C13" s="19"/>
      <c r="D13" s="19"/>
      <c r="E13" s="19"/>
      <c r="F13" s="19"/>
      <c r="G13" s="19"/>
      <c r="H13" s="19"/>
      <c r="I13" s="19"/>
      <c r="J13" s="19"/>
      <c r="K13" s="19"/>
      <c r="L13" s="50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="26" customFormat="true" ht="12" hidden="false" customHeight="true" outlineLevel="0" collapsed="false">
      <c r="A14" s="19"/>
      <c r="B14" s="25"/>
      <c r="C14" s="19"/>
      <c r="D14" s="125" t="s">
        <v>20</v>
      </c>
      <c r="E14" s="19"/>
      <c r="F14" s="19"/>
      <c r="G14" s="19"/>
      <c r="H14" s="19"/>
      <c r="I14" s="125" t="s">
        <v>21</v>
      </c>
      <c r="J14" s="128" t="str">
        <f aca="false">IF('Rekapitulácia stavby'!AN10="","",'Rekapitulácia stavby'!AN10)</f>
        <v/>
      </c>
      <c r="K14" s="19"/>
      <c r="L14" s="50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26" customFormat="true" ht="18" hidden="false" customHeight="true" outlineLevel="0" collapsed="false">
      <c r="A15" s="19"/>
      <c r="B15" s="25"/>
      <c r="C15" s="19"/>
      <c r="D15" s="19"/>
      <c r="E15" s="128" t="str">
        <f aca="false">IF('Rekapitulácia stavby'!E11="","",'Rekapitulácia stavby'!E11)</f>
        <v>Obec Nový Ruskov</v>
      </c>
      <c r="F15" s="19"/>
      <c r="G15" s="19"/>
      <c r="H15" s="19"/>
      <c r="I15" s="125" t="s">
        <v>23</v>
      </c>
      <c r="J15" s="128" t="str">
        <f aca="false">IF('Rekapitulácia stavby'!AN11="","",'Rekapitulácia stavby'!AN11)</f>
        <v/>
      </c>
      <c r="K15" s="19"/>
      <c r="L15" s="50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="26" customFormat="true" ht="6.95" hidden="false" customHeight="true" outlineLevel="0" collapsed="false">
      <c r="A16" s="19"/>
      <c r="B16" s="25"/>
      <c r="C16" s="19"/>
      <c r="D16" s="19"/>
      <c r="E16" s="19"/>
      <c r="F16" s="19"/>
      <c r="G16" s="19"/>
      <c r="H16" s="19"/>
      <c r="I16" s="19"/>
      <c r="J16" s="19"/>
      <c r="K16" s="19"/>
      <c r="L16" s="50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="26" customFormat="true" ht="12" hidden="false" customHeight="true" outlineLevel="0" collapsed="false">
      <c r="A17" s="19"/>
      <c r="B17" s="25"/>
      <c r="C17" s="19"/>
      <c r="D17" s="125" t="s">
        <v>24</v>
      </c>
      <c r="E17" s="19"/>
      <c r="F17" s="19"/>
      <c r="G17" s="19"/>
      <c r="H17" s="19"/>
      <c r="I17" s="125" t="s">
        <v>21</v>
      </c>
      <c r="J17" s="128" t="n">
        <f aca="false">'Rekapitulácia stavby'!AN13</f>
        <v>0</v>
      </c>
      <c r="K17" s="19"/>
      <c r="L17" s="50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26" customFormat="true" ht="18" hidden="false" customHeight="true" outlineLevel="0" collapsed="false">
      <c r="A18" s="19"/>
      <c r="B18" s="25"/>
      <c r="C18" s="19"/>
      <c r="D18" s="19"/>
      <c r="E18" s="130" t="str">
        <f aca="false">'Rekapitulácia stavby'!E14</f>
        <v> </v>
      </c>
      <c r="F18" s="130"/>
      <c r="G18" s="130"/>
      <c r="H18" s="130"/>
      <c r="I18" s="125" t="s">
        <v>23</v>
      </c>
      <c r="J18" s="128" t="n">
        <f aca="false">'Rekapitulácia stavby'!AN14</f>
        <v>0</v>
      </c>
      <c r="K18" s="19"/>
      <c r="L18" s="50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="26" customFormat="true" ht="6.95" hidden="false" customHeight="true" outlineLevel="0" collapsed="false">
      <c r="A19" s="19"/>
      <c r="B19" s="25"/>
      <c r="C19" s="19"/>
      <c r="D19" s="19"/>
      <c r="E19" s="19"/>
      <c r="F19" s="19"/>
      <c r="G19" s="19"/>
      <c r="H19" s="19"/>
      <c r="I19" s="19"/>
      <c r="J19" s="19"/>
      <c r="K19" s="19"/>
      <c r="L19" s="50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26" customFormat="true" ht="12" hidden="false" customHeight="true" outlineLevel="0" collapsed="false">
      <c r="A20" s="19"/>
      <c r="B20" s="25"/>
      <c r="C20" s="19"/>
      <c r="D20" s="125" t="s">
        <v>26</v>
      </c>
      <c r="E20" s="19"/>
      <c r="F20" s="19"/>
      <c r="G20" s="19"/>
      <c r="H20" s="19"/>
      <c r="I20" s="125" t="s">
        <v>21</v>
      </c>
      <c r="J20" s="128" t="str">
        <f aca="false">IF('Rekapitulácia stavby'!AN16="","",'Rekapitulácia stavby'!AN16)</f>
        <v/>
      </c>
      <c r="K20" s="19"/>
      <c r="L20" s="50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="26" customFormat="true" ht="18" hidden="false" customHeight="true" outlineLevel="0" collapsed="false">
      <c r="A21" s="19"/>
      <c r="B21" s="25"/>
      <c r="C21" s="19"/>
      <c r="D21" s="19"/>
      <c r="E21" s="128" t="str">
        <f aca="false">IF('Rekapitulácia stavby'!E17="","",'Rekapitulácia stavby'!E17)</f>
        <v> </v>
      </c>
      <c r="F21" s="19"/>
      <c r="G21" s="19"/>
      <c r="H21" s="19"/>
      <c r="I21" s="125" t="s">
        <v>23</v>
      </c>
      <c r="J21" s="128" t="str">
        <f aca="false">IF('Rekapitulácia stavby'!AN17="","",'Rekapitulácia stavby'!AN17)</f>
        <v/>
      </c>
      <c r="K21" s="19"/>
      <c r="L21" s="50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="26" customFormat="true" ht="6.95" hidden="false" customHeight="true" outlineLevel="0" collapsed="false">
      <c r="A22" s="19"/>
      <c r="B22" s="25"/>
      <c r="C22" s="19"/>
      <c r="D22" s="19"/>
      <c r="E22" s="19"/>
      <c r="F22" s="19"/>
      <c r="G22" s="19"/>
      <c r="H22" s="19"/>
      <c r="I22" s="19"/>
      <c r="J22" s="19"/>
      <c r="K22" s="19"/>
      <c r="L22" s="50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="26" customFormat="true" ht="12" hidden="false" customHeight="true" outlineLevel="0" collapsed="false">
      <c r="A23" s="19"/>
      <c r="B23" s="25"/>
      <c r="C23" s="19"/>
      <c r="D23" s="125" t="s">
        <v>28</v>
      </c>
      <c r="E23" s="19"/>
      <c r="F23" s="19"/>
      <c r="G23" s="19"/>
      <c r="H23" s="19"/>
      <c r="I23" s="125" t="s">
        <v>21</v>
      </c>
      <c r="J23" s="128" t="str">
        <f aca="false">IF('Rekapitulácia stavby'!AN19="","",'Rekapitulácia stavby'!AN19)</f>
        <v/>
      </c>
      <c r="K23" s="19"/>
      <c r="L23" s="50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="26" customFormat="true" ht="18" hidden="false" customHeight="true" outlineLevel="0" collapsed="false">
      <c r="A24" s="19"/>
      <c r="B24" s="25"/>
      <c r="C24" s="19"/>
      <c r="D24" s="19"/>
      <c r="E24" s="128" t="str">
        <f aca="false">IF('Rekapitulácia stavby'!E20="","",'Rekapitulácia stavby'!E20)</f>
        <v> </v>
      </c>
      <c r="F24" s="19"/>
      <c r="G24" s="19"/>
      <c r="H24" s="19"/>
      <c r="I24" s="125" t="s">
        <v>23</v>
      </c>
      <c r="J24" s="128" t="str">
        <f aca="false">IF('Rekapitulácia stavby'!AN20="","",'Rekapitulácia stavby'!AN20)</f>
        <v/>
      </c>
      <c r="K24" s="19"/>
      <c r="L24" s="50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="26" customFormat="true" ht="6.95" hidden="false" customHeight="true" outlineLevel="0" collapsed="false">
      <c r="A25" s="19"/>
      <c r="B25" s="25"/>
      <c r="C25" s="19"/>
      <c r="D25" s="19"/>
      <c r="E25" s="19"/>
      <c r="F25" s="19"/>
      <c r="G25" s="19"/>
      <c r="H25" s="19"/>
      <c r="I25" s="19"/>
      <c r="J25" s="19"/>
      <c r="K25" s="19"/>
      <c r="L25" s="50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="26" customFormat="true" ht="12" hidden="false" customHeight="true" outlineLevel="0" collapsed="false">
      <c r="A26" s="19"/>
      <c r="B26" s="25"/>
      <c r="C26" s="19"/>
      <c r="D26" s="125" t="s">
        <v>29</v>
      </c>
      <c r="E26" s="19"/>
      <c r="F26" s="19"/>
      <c r="G26" s="19"/>
      <c r="H26" s="19"/>
      <c r="I26" s="19"/>
      <c r="J26" s="19"/>
      <c r="K26" s="19"/>
      <c r="L26" s="50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="135" customFormat="true" ht="16.5" hidden="false" customHeight="true" outlineLevel="0" collapsed="false">
      <c r="A27" s="131"/>
      <c r="B27" s="132"/>
      <c r="C27" s="131"/>
      <c r="D27" s="131"/>
      <c r="E27" s="133"/>
      <c r="F27" s="133"/>
      <c r="G27" s="133"/>
      <c r="H27" s="133"/>
      <c r="I27" s="131"/>
      <c r="J27" s="131"/>
      <c r="K27" s="131"/>
      <c r="L27" s="134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6" customFormat="true" ht="6.95" hidden="false" customHeight="true" outlineLevel="0" collapsed="false">
      <c r="A28" s="19"/>
      <c r="B28" s="25"/>
      <c r="C28" s="19"/>
      <c r="D28" s="19"/>
      <c r="E28" s="19"/>
      <c r="F28" s="19"/>
      <c r="G28" s="19"/>
      <c r="H28" s="19"/>
      <c r="I28" s="19"/>
      <c r="J28" s="19"/>
      <c r="K28" s="19"/>
      <c r="L28" s="50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="26" customFormat="true" ht="6.95" hidden="false" customHeight="true" outlineLevel="0" collapsed="false">
      <c r="A29" s="19"/>
      <c r="B29" s="25"/>
      <c r="C29" s="19"/>
      <c r="D29" s="136"/>
      <c r="E29" s="136"/>
      <c r="F29" s="136"/>
      <c r="G29" s="136"/>
      <c r="H29" s="136"/>
      <c r="I29" s="136"/>
      <c r="J29" s="136"/>
      <c r="K29" s="136"/>
      <c r="L29" s="50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="26" customFormat="true" ht="25.45" hidden="false" customHeight="true" outlineLevel="0" collapsed="false">
      <c r="A30" s="19"/>
      <c r="B30" s="25"/>
      <c r="C30" s="19"/>
      <c r="D30" s="137" t="s">
        <v>30</v>
      </c>
      <c r="E30" s="19"/>
      <c r="F30" s="19"/>
      <c r="G30" s="19"/>
      <c r="H30" s="19"/>
      <c r="I30" s="19"/>
      <c r="J30" s="138" t="n">
        <f aca="false">ROUND(J118, 2)</f>
        <v>1593.79</v>
      </c>
      <c r="K30" s="19"/>
      <c r="L30" s="50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="26" customFormat="true" ht="6.95" hidden="false" customHeight="true" outlineLevel="0" collapsed="false">
      <c r="A31" s="19"/>
      <c r="B31" s="25"/>
      <c r="C31" s="19"/>
      <c r="D31" s="136"/>
      <c r="E31" s="136"/>
      <c r="F31" s="136"/>
      <c r="G31" s="136"/>
      <c r="H31" s="136"/>
      <c r="I31" s="136"/>
      <c r="J31" s="136"/>
      <c r="K31" s="136"/>
      <c r="L31" s="50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26" customFormat="true" ht="14.4" hidden="false" customHeight="true" outlineLevel="0" collapsed="false">
      <c r="A32" s="19"/>
      <c r="B32" s="25"/>
      <c r="C32" s="19"/>
      <c r="D32" s="19"/>
      <c r="E32" s="19"/>
      <c r="F32" s="139" t="s">
        <v>32</v>
      </c>
      <c r="G32" s="19"/>
      <c r="H32" s="19"/>
      <c r="I32" s="139" t="s">
        <v>31</v>
      </c>
      <c r="J32" s="139" t="s">
        <v>33</v>
      </c>
      <c r="K32" s="19"/>
      <c r="L32" s="50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="26" customFormat="true" ht="14.4" hidden="false" customHeight="true" outlineLevel="0" collapsed="false">
      <c r="A33" s="19"/>
      <c r="B33" s="25"/>
      <c r="C33" s="19"/>
      <c r="D33" s="140" t="s">
        <v>34</v>
      </c>
      <c r="E33" s="141" t="s">
        <v>35</v>
      </c>
      <c r="F33" s="142" t="n">
        <f aca="false">ROUND((SUM(BE118:BE123)),  2)</f>
        <v>0</v>
      </c>
      <c r="G33" s="143"/>
      <c r="H33" s="143"/>
      <c r="I33" s="144" t="n">
        <v>0.2</v>
      </c>
      <c r="J33" s="142" t="n">
        <f aca="false">ROUND(((SUM(BE118:BE123))*I33),  2)</f>
        <v>0</v>
      </c>
      <c r="K33" s="19"/>
      <c r="L33" s="50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="26" customFormat="true" ht="14.4" hidden="false" customHeight="true" outlineLevel="0" collapsed="false">
      <c r="A34" s="19"/>
      <c r="B34" s="25"/>
      <c r="C34" s="19"/>
      <c r="D34" s="19"/>
      <c r="E34" s="141" t="s">
        <v>36</v>
      </c>
      <c r="F34" s="145" t="n">
        <f aca="false">ROUND((SUM(BF118:BF123)),  2)</f>
        <v>1593.79</v>
      </c>
      <c r="G34" s="19"/>
      <c r="H34" s="19"/>
      <c r="I34" s="146" t="n">
        <v>0.2</v>
      </c>
      <c r="J34" s="145" t="n">
        <f aca="false">ROUND(((SUM(BF118:BF123))*I34),  2)</f>
        <v>318.76</v>
      </c>
      <c r="K34" s="19"/>
      <c r="L34" s="50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26" customFormat="true" ht="14.4" hidden="true" customHeight="true" outlineLevel="0" collapsed="false">
      <c r="A35" s="19"/>
      <c r="B35" s="25"/>
      <c r="C35" s="19"/>
      <c r="D35" s="19"/>
      <c r="E35" s="125" t="s">
        <v>37</v>
      </c>
      <c r="F35" s="145" t="n">
        <f aca="false">ROUND((SUM(BG118:BG123)),  2)</f>
        <v>0</v>
      </c>
      <c r="G35" s="19"/>
      <c r="H35" s="19"/>
      <c r="I35" s="146" t="n">
        <v>0.2</v>
      </c>
      <c r="J35" s="145" t="n">
        <f aca="false">0</f>
        <v>0</v>
      </c>
      <c r="K35" s="19"/>
      <c r="L35" s="50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26" customFormat="true" ht="14.4" hidden="true" customHeight="true" outlineLevel="0" collapsed="false">
      <c r="A36" s="19"/>
      <c r="B36" s="25"/>
      <c r="C36" s="19"/>
      <c r="D36" s="19"/>
      <c r="E36" s="125" t="s">
        <v>38</v>
      </c>
      <c r="F36" s="145" t="n">
        <f aca="false">ROUND((SUM(BH118:BH123)),  2)</f>
        <v>0</v>
      </c>
      <c r="G36" s="19"/>
      <c r="H36" s="19"/>
      <c r="I36" s="146" t="n">
        <v>0.2</v>
      </c>
      <c r="J36" s="145" t="n">
        <f aca="false">0</f>
        <v>0</v>
      </c>
      <c r="K36" s="19"/>
      <c r="L36" s="50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="26" customFormat="true" ht="14.4" hidden="true" customHeight="true" outlineLevel="0" collapsed="false">
      <c r="A37" s="19"/>
      <c r="B37" s="25"/>
      <c r="C37" s="19"/>
      <c r="D37" s="19"/>
      <c r="E37" s="141" t="s">
        <v>39</v>
      </c>
      <c r="F37" s="142" t="n">
        <f aca="false">ROUND((SUM(BI118:BI123)),  2)</f>
        <v>0</v>
      </c>
      <c r="G37" s="143"/>
      <c r="H37" s="143"/>
      <c r="I37" s="144" t="n">
        <v>0</v>
      </c>
      <c r="J37" s="142" t="n">
        <f aca="false">0</f>
        <v>0</v>
      </c>
      <c r="K37" s="19"/>
      <c r="L37" s="50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="26" customFormat="true" ht="6.95" hidden="false" customHeight="true" outlineLevel="0" collapsed="false">
      <c r="A38" s="19"/>
      <c r="B38" s="25"/>
      <c r="C38" s="19"/>
      <c r="D38" s="19"/>
      <c r="E38" s="19"/>
      <c r="F38" s="19"/>
      <c r="G38" s="19"/>
      <c r="H38" s="19"/>
      <c r="I38" s="19"/>
      <c r="J38" s="19"/>
      <c r="K38" s="19"/>
      <c r="L38" s="50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="26" customFormat="true" ht="25.45" hidden="false" customHeight="true" outlineLevel="0" collapsed="false">
      <c r="A39" s="19"/>
      <c r="B39" s="25"/>
      <c r="C39" s="147"/>
      <c r="D39" s="148" t="s">
        <v>40</v>
      </c>
      <c r="E39" s="149"/>
      <c r="F39" s="149"/>
      <c r="G39" s="150" t="s">
        <v>41</v>
      </c>
      <c r="H39" s="151" t="s">
        <v>42</v>
      </c>
      <c r="I39" s="149"/>
      <c r="J39" s="152" t="n">
        <f aca="false">SUM(J30:J37)</f>
        <v>1912.55</v>
      </c>
      <c r="K39" s="153"/>
      <c r="L39" s="50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="26" customFormat="true" ht="14.4" hidden="false" customHeight="true" outlineLevel="0" collapsed="false">
      <c r="A40" s="19"/>
      <c r="B40" s="25"/>
      <c r="C40" s="19"/>
      <c r="D40" s="19"/>
      <c r="E40" s="19"/>
      <c r="F40" s="19"/>
      <c r="G40" s="19"/>
      <c r="H40" s="19"/>
      <c r="I40" s="19"/>
      <c r="J40" s="19"/>
      <c r="K40" s="19"/>
      <c r="L40" s="50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6" customFormat="true" ht="14.4" hidden="false" customHeight="true" outlineLevel="0" collapsed="false">
      <c r="B50" s="50"/>
      <c r="D50" s="154" t="s">
        <v>43</v>
      </c>
      <c r="E50" s="155"/>
      <c r="F50" s="155"/>
      <c r="G50" s="154" t="s">
        <v>44</v>
      </c>
      <c r="H50" s="155"/>
      <c r="I50" s="155"/>
      <c r="J50" s="155"/>
      <c r="K50" s="155"/>
      <c r="L50" s="50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6" customFormat="true" ht="12.8" hidden="false" customHeight="false" outlineLevel="0" collapsed="false">
      <c r="A61" s="19"/>
      <c r="B61" s="25"/>
      <c r="C61" s="19"/>
      <c r="D61" s="156" t="s">
        <v>45</v>
      </c>
      <c r="E61" s="157"/>
      <c r="F61" s="158" t="s">
        <v>46</v>
      </c>
      <c r="G61" s="156" t="s">
        <v>45</v>
      </c>
      <c r="H61" s="157"/>
      <c r="I61" s="157"/>
      <c r="J61" s="159" t="s">
        <v>46</v>
      </c>
      <c r="K61" s="157"/>
      <c r="L61" s="50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6" customFormat="true" ht="12.8" hidden="false" customHeight="false" outlineLevel="0" collapsed="false">
      <c r="A65" s="19"/>
      <c r="B65" s="25"/>
      <c r="C65" s="19"/>
      <c r="D65" s="154" t="s">
        <v>47</v>
      </c>
      <c r="E65" s="160"/>
      <c r="F65" s="160"/>
      <c r="G65" s="154" t="s">
        <v>48</v>
      </c>
      <c r="H65" s="160"/>
      <c r="I65" s="160"/>
      <c r="J65" s="160"/>
      <c r="K65" s="160"/>
      <c r="L65" s="50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6" customFormat="true" ht="12.8" hidden="false" customHeight="false" outlineLevel="0" collapsed="false">
      <c r="A76" s="19"/>
      <c r="B76" s="25"/>
      <c r="C76" s="19"/>
      <c r="D76" s="156" t="s">
        <v>45</v>
      </c>
      <c r="E76" s="157"/>
      <c r="F76" s="158" t="s">
        <v>46</v>
      </c>
      <c r="G76" s="156" t="s">
        <v>45</v>
      </c>
      <c r="H76" s="157"/>
      <c r="I76" s="157"/>
      <c r="J76" s="159" t="s">
        <v>46</v>
      </c>
      <c r="K76" s="157"/>
      <c r="L76" s="50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="26" customFormat="true" ht="14.4" hidden="false" customHeight="true" outlineLevel="0" collapsed="false">
      <c r="A77" s="19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50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="26" customFormat="true" ht="6.95" hidden="false" customHeight="true" outlineLevel="0" collapsed="false">
      <c r="A81" s="19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50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="26" customFormat="true" ht="24.95" hidden="false" customHeight="true" outlineLevel="0" collapsed="false">
      <c r="A82" s="19"/>
      <c r="B82" s="20"/>
      <c r="C82" s="9" t="s">
        <v>131</v>
      </c>
      <c r="D82" s="21"/>
      <c r="E82" s="21"/>
      <c r="F82" s="21"/>
      <c r="G82" s="21"/>
      <c r="H82" s="21"/>
      <c r="I82" s="21"/>
      <c r="J82" s="21"/>
      <c r="K82" s="21"/>
      <c r="L82" s="50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="26" customFormat="true" ht="6.95" hidden="false" customHeight="true" outlineLevel="0" collapsed="false">
      <c r="A83" s="19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50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="26" customFormat="true" ht="12" hidden="false" customHeight="true" outlineLevel="0" collapsed="false">
      <c r="A84" s="19"/>
      <c r="B84" s="20"/>
      <c r="C84" s="15" t="s">
        <v>12</v>
      </c>
      <c r="D84" s="21"/>
      <c r="E84" s="21"/>
      <c r="F84" s="21"/>
      <c r="G84" s="21"/>
      <c r="H84" s="21"/>
      <c r="I84" s="21"/>
      <c r="J84" s="21"/>
      <c r="K84" s="21"/>
      <c r="L84" s="50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="26" customFormat="true" ht="16.5" hidden="false" customHeight="true" outlineLevel="0" collapsed="false">
      <c r="A85" s="19"/>
      <c r="B85" s="20"/>
      <c r="C85" s="21"/>
      <c r="D85" s="21"/>
      <c r="E85" s="165" t="str">
        <f aca="false">E7</f>
        <v>REKONŠTRUKCIA KULTÚRNEHO DOMU V OBCI NOVÝ RUSKOV</v>
      </c>
      <c r="F85" s="165"/>
      <c r="G85" s="165"/>
      <c r="H85" s="165"/>
      <c r="I85" s="21"/>
      <c r="J85" s="21"/>
      <c r="K85" s="21"/>
      <c r="L85" s="50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="26" customFormat="true" ht="12" hidden="false" customHeight="true" outlineLevel="0" collapsed="false">
      <c r="A86" s="19"/>
      <c r="B86" s="20"/>
      <c r="C86" s="15" t="s">
        <v>129</v>
      </c>
      <c r="D86" s="21"/>
      <c r="E86" s="21"/>
      <c r="F86" s="21"/>
      <c r="G86" s="21"/>
      <c r="H86" s="21"/>
      <c r="I86" s="21"/>
      <c r="J86" s="21"/>
      <c r="K86" s="21"/>
      <c r="L86" s="50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="26" customFormat="true" ht="16.5" hidden="false" customHeight="true" outlineLevel="0" collapsed="false">
      <c r="A87" s="19"/>
      <c r="B87" s="20"/>
      <c r="C87" s="21"/>
      <c r="D87" s="21"/>
      <c r="E87" s="65" t="str">
        <f aca="false">E9</f>
        <v>C1.5 - Zvýšenie mobility a debarierizácia</v>
      </c>
      <c r="F87" s="65"/>
      <c r="G87" s="65"/>
      <c r="H87" s="65"/>
      <c r="I87" s="21"/>
      <c r="J87" s="21"/>
      <c r="K87" s="21"/>
      <c r="L87" s="50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="26" customFormat="true" ht="6.95" hidden="false" customHeight="true" outlineLevel="0" collapsed="false">
      <c r="A88" s="19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50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="26" customFormat="true" ht="12" hidden="false" customHeight="true" outlineLevel="0" collapsed="false">
      <c r="A89" s="19"/>
      <c r="B89" s="20"/>
      <c r="C89" s="15" t="s">
        <v>16</v>
      </c>
      <c r="D89" s="21"/>
      <c r="E89" s="21"/>
      <c r="F89" s="16" t="str">
        <f aca="false">F12</f>
        <v> </v>
      </c>
      <c r="G89" s="21"/>
      <c r="H89" s="21"/>
      <c r="I89" s="15" t="s">
        <v>18</v>
      </c>
      <c r="J89" s="166" t="str">
        <f aca="false">IF(J12="","",J12)</f>
        <v>12. 2022</v>
      </c>
      <c r="K89" s="21"/>
      <c r="L89" s="50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="26" customFormat="true" ht="6.95" hidden="false" customHeight="true" outlineLevel="0" collapsed="false">
      <c r="A90" s="19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50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="26" customFormat="true" ht="15.15" hidden="false" customHeight="true" outlineLevel="0" collapsed="false">
      <c r="A91" s="19"/>
      <c r="B91" s="20"/>
      <c r="C91" s="15" t="s">
        <v>20</v>
      </c>
      <c r="D91" s="21"/>
      <c r="E91" s="21"/>
      <c r="F91" s="16" t="str">
        <f aca="false">E15</f>
        <v>Obec Nový Ruskov</v>
      </c>
      <c r="G91" s="21"/>
      <c r="H91" s="21"/>
      <c r="I91" s="15" t="s">
        <v>26</v>
      </c>
      <c r="J91" s="167" t="str">
        <f aca="false">E21</f>
        <v> </v>
      </c>
      <c r="K91" s="21"/>
      <c r="L91" s="50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="26" customFormat="true" ht="15.15" hidden="false" customHeight="true" outlineLevel="0" collapsed="false">
      <c r="A92" s="19"/>
      <c r="B92" s="20"/>
      <c r="C92" s="15" t="s">
        <v>24</v>
      </c>
      <c r="D92" s="21"/>
      <c r="E92" s="21"/>
      <c r="F92" s="16" t="str">
        <f aca="false">IF(E18="","",E18)</f>
        <v> </v>
      </c>
      <c r="G92" s="21"/>
      <c r="H92" s="21"/>
      <c r="I92" s="15" t="s">
        <v>28</v>
      </c>
      <c r="J92" s="167" t="str">
        <f aca="false">E24</f>
        <v> </v>
      </c>
      <c r="K92" s="21"/>
      <c r="L92" s="50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="26" customFormat="true" ht="10.3" hidden="false" customHeight="true" outlineLevel="0" collapsed="false">
      <c r="A93" s="19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50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="26" customFormat="true" ht="29.3" hidden="false" customHeight="true" outlineLevel="0" collapsed="false">
      <c r="A94" s="19"/>
      <c r="B94" s="20"/>
      <c r="C94" s="168" t="s">
        <v>132</v>
      </c>
      <c r="D94" s="169"/>
      <c r="E94" s="169"/>
      <c r="F94" s="169"/>
      <c r="G94" s="169"/>
      <c r="H94" s="169"/>
      <c r="I94" s="169"/>
      <c r="J94" s="170" t="s">
        <v>133</v>
      </c>
      <c r="K94" s="169"/>
      <c r="L94" s="50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="26" customFormat="true" ht="10.3" hidden="false" customHeight="true" outlineLevel="0" collapsed="false">
      <c r="A95" s="19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50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="26" customFormat="true" ht="22.8" hidden="false" customHeight="true" outlineLevel="0" collapsed="false">
      <c r="A96" s="19"/>
      <c r="B96" s="20"/>
      <c r="C96" s="171" t="s">
        <v>134</v>
      </c>
      <c r="D96" s="21"/>
      <c r="E96" s="21"/>
      <c r="F96" s="21"/>
      <c r="G96" s="21"/>
      <c r="H96" s="21"/>
      <c r="I96" s="21"/>
      <c r="J96" s="172" t="n">
        <f aca="false">J118</f>
        <v>1593.79</v>
      </c>
      <c r="K96" s="21"/>
      <c r="L96" s="50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U96" s="3" t="s">
        <v>135</v>
      </c>
    </row>
    <row r="97" s="173" customFormat="true" ht="24.95" hidden="false" customHeight="true" outlineLevel="0" collapsed="false">
      <c r="B97" s="174"/>
      <c r="C97" s="175"/>
      <c r="D97" s="176" t="s">
        <v>140</v>
      </c>
      <c r="E97" s="177"/>
      <c r="F97" s="177"/>
      <c r="G97" s="177"/>
      <c r="H97" s="177"/>
      <c r="I97" s="177"/>
      <c r="J97" s="178" t="n">
        <f aca="false">J119</f>
        <v>1593.79</v>
      </c>
      <c r="K97" s="175"/>
      <c r="L97" s="179"/>
    </row>
    <row r="98" s="180" customFormat="true" ht="19.95" hidden="false" customHeight="true" outlineLevel="0" collapsed="false">
      <c r="B98" s="181"/>
      <c r="C98" s="182"/>
      <c r="D98" s="183" t="s">
        <v>143</v>
      </c>
      <c r="E98" s="184"/>
      <c r="F98" s="184"/>
      <c r="G98" s="184"/>
      <c r="H98" s="184"/>
      <c r="I98" s="184"/>
      <c r="J98" s="185" t="n">
        <f aca="false">J120</f>
        <v>1593.79</v>
      </c>
      <c r="K98" s="182"/>
      <c r="L98" s="186"/>
    </row>
    <row r="99" s="26" customFormat="true" ht="21.85" hidden="false" customHeight="true" outlineLevel="0" collapsed="false">
      <c r="A99" s="19"/>
      <c r="B99" s="20"/>
      <c r="C99" s="21"/>
      <c r="D99" s="21"/>
      <c r="E99" s="21"/>
      <c r="F99" s="21"/>
      <c r="G99" s="21"/>
      <c r="H99" s="21"/>
      <c r="I99" s="21"/>
      <c r="J99" s="21"/>
      <c r="K99" s="21"/>
      <c r="L99" s="50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</row>
    <row r="100" s="26" customFormat="true" ht="6.95" hidden="false" customHeight="true" outlineLevel="0" collapsed="false">
      <c r="A100" s="19"/>
      <c r="B100" s="53"/>
      <c r="C100" s="54"/>
      <c r="D100" s="54"/>
      <c r="E100" s="54"/>
      <c r="F100" s="54"/>
      <c r="G100" s="54"/>
      <c r="H100" s="54"/>
      <c r="I100" s="54"/>
      <c r="J100" s="54"/>
      <c r="K100" s="54"/>
      <c r="L100" s="50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</row>
    <row r="104" s="26" customFormat="true" ht="6.95" hidden="false" customHeight="true" outlineLevel="0" collapsed="false">
      <c r="A104" s="19"/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0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</row>
    <row r="105" s="26" customFormat="true" ht="24.95" hidden="false" customHeight="true" outlineLevel="0" collapsed="false">
      <c r="A105" s="19"/>
      <c r="B105" s="20"/>
      <c r="C105" s="9" t="s">
        <v>144</v>
      </c>
      <c r="D105" s="21"/>
      <c r="E105" s="21"/>
      <c r="F105" s="21"/>
      <c r="G105" s="21"/>
      <c r="H105" s="21"/>
      <c r="I105" s="21"/>
      <c r="J105" s="21"/>
      <c r="K105" s="21"/>
      <c r="L105" s="50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</row>
    <row r="106" s="26" customFormat="true" ht="6.95" hidden="false" customHeight="true" outlineLevel="0" collapsed="false">
      <c r="A106" s="19"/>
      <c r="B106" s="20"/>
      <c r="C106" s="21"/>
      <c r="D106" s="21"/>
      <c r="E106" s="21"/>
      <c r="F106" s="21"/>
      <c r="G106" s="21"/>
      <c r="H106" s="21"/>
      <c r="I106" s="21"/>
      <c r="J106" s="21"/>
      <c r="K106" s="21"/>
      <c r="L106" s="50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</row>
    <row r="107" s="26" customFormat="true" ht="12" hidden="false" customHeight="true" outlineLevel="0" collapsed="false">
      <c r="A107" s="19"/>
      <c r="B107" s="20"/>
      <c r="C107" s="15" t="s">
        <v>12</v>
      </c>
      <c r="D107" s="21"/>
      <c r="E107" s="21"/>
      <c r="F107" s="21"/>
      <c r="G107" s="21"/>
      <c r="H107" s="21"/>
      <c r="I107" s="21"/>
      <c r="J107" s="21"/>
      <c r="K107" s="21"/>
      <c r="L107" s="50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</row>
    <row r="108" s="26" customFormat="true" ht="16.5" hidden="false" customHeight="true" outlineLevel="0" collapsed="false">
      <c r="A108" s="19"/>
      <c r="B108" s="20"/>
      <c r="C108" s="21"/>
      <c r="D108" s="21"/>
      <c r="E108" s="165" t="str">
        <f aca="false">E7</f>
        <v>REKONŠTRUKCIA KULTÚRNEHO DOMU V OBCI NOVÝ RUSKOV</v>
      </c>
      <c r="F108" s="165"/>
      <c r="G108" s="165"/>
      <c r="H108" s="165"/>
      <c r="I108" s="21"/>
      <c r="J108" s="21"/>
      <c r="K108" s="21"/>
      <c r="L108" s="50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09" s="26" customFormat="true" ht="12" hidden="false" customHeight="true" outlineLevel="0" collapsed="false">
      <c r="A109" s="19"/>
      <c r="B109" s="20"/>
      <c r="C109" s="15" t="s">
        <v>129</v>
      </c>
      <c r="D109" s="21"/>
      <c r="E109" s="21"/>
      <c r="F109" s="21"/>
      <c r="G109" s="21"/>
      <c r="H109" s="21"/>
      <c r="I109" s="21"/>
      <c r="J109" s="21"/>
      <c r="K109" s="21"/>
      <c r="L109" s="50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="26" customFormat="true" ht="16.5" hidden="false" customHeight="true" outlineLevel="0" collapsed="false">
      <c r="A110" s="19"/>
      <c r="B110" s="20"/>
      <c r="C110" s="21"/>
      <c r="D110" s="21"/>
      <c r="E110" s="65" t="str">
        <f aca="false">E9</f>
        <v>C1.5 - Zvýšenie mobility a debarierizácia</v>
      </c>
      <c r="F110" s="65"/>
      <c r="G110" s="65"/>
      <c r="H110" s="65"/>
      <c r="I110" s="21"/>
      <c r="J110" s="21"/>
      <c r="K110" s="21"/>
      <c r="L110" s="50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="26" customFormat="true" ht="6.95" hidden="false" customHeight="true" outlineLevel="0" collapsed="false">
      <c r="A111" s="19"/>
      <c r="B111" s="20"/>
      <c r="C111" s="21"/>
      <c r="D111" s="21"/>
      <c r="E111" s="21"/>
      <c r="F111" s="21"/>
      <c r="G111" s="21"/>
      <c r="H111" s="21"/>
      <c r="I111" s="21"/>
      <c r="J111" s="21"/>
      <c r="K111" s="21"/>
      <c r="L111" s="50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="26" customFormat="true" ht="12" hidden="false" customHeight="true" outlineLevel="0" collapsed="false">
      <c r="A112" s="19"/>
      <c r="B112" s="20"/>
      <c r="C112" s="15" t="s">
        <v>16</v>
      </c>
      <c r="D112" s="21"/>
      <c r="E112" s="21"/>
      <c r="F112" s="16" t="str">
        <f aca="false">F12</f>
        <v> </v>
      </c>
      <c r="G112" s="21"/>
      <c r="H112" s="21"/>
      <c r="I112" s="15" t="s">
        <v>18</v>
      </c>
      <c r="J112" s="166" t="str">
        <f aca="false">IF(J12="","",J12)</f>
        <v>12. 2022</v>
      </c>
      <c r="K112" s="21"/>
      <c r="L112" s="50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="26" customFormat="true" ht="6.95" hidden="false" customHeight="true" outlineLevel="0" collapsed="false">
      <c r="A113" s="19"/>
      <c r="B113" s="20"/>
      <c r="C113" s="21"/>
      <c r="D113" s="21"/>
      <c r="E113" s="21"/>
      <c r="F113" s="21"/>
      <c r="G113" s="21"/>
      <c r="H113" s="21"/>
      <c r="I113" s="21"/>
      <c r="J113" s="21"/>
      <c r="K113" s="21"/>
      <c r="L113" s="50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="26" customFormat="true" ht="15.15" hidden="false" customHeight="true" outlineLevel="0" collapsed="false">
      <c r="A114" s="19"/>
      <c r="B114" s="20"/>
      <c r="C114" s="15" t="s">
        <v>20</v>
      </c>
      <c r="D114" s="21"/>
      <c r="E114" s="21"/>
      <c r="F114" s="16" t="str">
        <f aca="false">E15</f>
        <v>Obec Nový Ruskov</v>
      </c>
      <c r="G114" s="21"/>
      <c r="H114" s="21"/>
      <c r="I114" s="15" t="s">
        <v>26</v>
      </c>
      <c r="J114" s="167" t="str">
        <f aca="false">E21</f>
        <v> </v>
      </c>
      <c r="K114" s="21"/>
      <c r="L114" s="50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="26" customFormat="true" ht="15.15" hidden="false" customHeight="true" outlineLevel="0" collapsed="false">
      <c r="A115" s="19"/>
      <c r="B115" s="20"/>
      <c r="C115" s="15" t="s">
        <v>24</v>
      </c>
      <c r="D115" s="21"/>
      <c r="E115" s="21"/>
      <c r="F115" s="16" t="str">
        <f aca="false">IF(E18="","",E18)</f>
        <v> </v>
      </c>
      <c r="G115" s="21"/>
      <c r="H115" s="21"/>
      <c r="I115" s="15" t="s">
        <v>28</v>
      </c>
      <c r="J115" s="167" t="str">
        <f aca="false">E24</f>
        <v> </v>
      </c>
      <c r="K115" s="21"/>
      <c r="L115" s="50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="26" customFormat="true" ht="10.3" hidden="false" customHeight="true" outlineLevel="0" collapsed="false">
      <c r="A116" s="19"/>
      <c r="B116" s="20"/>
      <c r="C116" s="21"/>
      <c r="D116" s="21"/>
      <c r="E116" s="21"/>
      <c r="F116" s="21"/>
      <c r="G116" s="21"/>
      <c r="H116" s="21"/>
      <c r="I116" s="21"/>
      <c r="J116" s="21"/>
      <c r="K116" s="21"/>
      <c r="L116" s="50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="194" customFormat="true" ht="29.3" hidden="false" customHeight="true" outlineLevel="0" collapsed="false">
      <c r="A117" s="187"/>
      <c r="B117" s="188"/>
      <c r="C117" s="189" t="s">
        <v>145</v>
      </c>
      <c r="D117" s="190" t="s">
        <v>55</v>
      </c>
      <c r="E117" s="190" t="s">
        <v>51</v>
      </c>
      <c r="F117" s="190" t="s">
        <v>52</v>
      </c>
      <c r="G117" s="190" t="s">
        <v>146</v>
      </c>
      <c r="H117" s="190" t="s">
        <v>147</v>
      </c>
      <c r="I117" s="190" t="s">
        <v>148</v>
      </c>
      <c r="J117" s="191" t="s">
        <v>133</v>
      </c>
      <c r="K117" s="192" t="s">
        <v>149</v>
      </c>
      <c r="L117" s="193"/>
      <c r="M117" s="83"/>
      <c r="N117" s="84" t="s">
        <v>34</v>
      </c>
      <c r="O117" s="84" t="s">
        <v>150</v>
      </c>
      <c r="P117" s="84" t="s">
        <v>151</v>
      </c>
      <c r="Q117" s="84" t="s">
        <v>152</v>
      </c>
      <c r="R117" s="84" t="s">
        <v>153</v>
      </c>
      <c r="S117" s="84" t="s">
        <v>154</v>
      </c>
      <c r="T117" s="85" t="s">
        <v>155</v>
      </c>
      <c r="U117" s="187"/>
      <c r="V117" s="187"/>
      <c r="W117" s="187"/>
      <c r="X117" s="187"/>
      <c r="Y117" s="187"/>
      <c r="Z117" s="187"/>
      <c r="AA117" s="187"/>
      <c r="AB117" s="187"/>
      <c r="AC117" s="187"/>
      <c r="AD117" s="187"/>
      <c r="AE117" s="187"/>
    </row>
    <row r="118" s="26" customFormat="true" ht="22.8" hidden="false" customHeight="true" outlineLevel="0" collapsed="false">
      <c r="A118" s="19"/>
      <c r="B118" s="20"/>
      <c r="C118" s="91" t="s">
        <v>134</v>
      </c>
      <c r="D118" s="21"/>
      <c r="E118" s="21"/>
      <c r="F118" s="21"/>
      <c r="G118" s="21"/>
      <c r="H118" s="21"/>
      <c r="I118" s="21"/>
      <c r="J118" s="195" t="n">
        <f aca="false">BK118</f>
        <v>1593.79</v>
      </c>
      <c r="K118" s="21"/>
      <c r="L118" s="25"/>
      <c r="M118" s="86"/>
      <c r="N118" s="196"/>
      <c r="O118" s="87"/>
      <c r="P118" s="197" t="n">
        <f aca="false">P119</f>
        <v>1.40238</v>
      </c>
      <c r="Q118" s="87"/>
      <c r="R118" s="197" t="n">
        <f aca="false">R119</f>
        <v>0.089411</v>
      </c>
      <c r="S118" s="87"/>
      <c r="T118" s="198" t="n">
        <f aca="false">T119</f>
        <v>0</v>
      </c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T118" s="3" t="s">
        <v>69</v>
      </c>
      <c r="AU118" s="3" t="s">
        <v>135</v>
      </c>
      <c r="BK118" s="199" t="n">
        <f aca="false">BK119</f>
        <v>1593.79</v>
      </c>
    </row>
    <row r="119" s="200" customFormat="true" ht="25.9" hidden="false" customHeight="true" outlineLevel="0" collapsed="false">
      <c r="B119" s="201"/>
      <c r="C119" s="202"/>
      <c r="D119" s="203" t="s">
        <v>69</v>
      </c>
      <c r="E119" s="204" t="s">
        <v>254</v>
      </c>
      <c r="F119" s="204" t="s">
        <v>255</v>
      </c>
      <c r="G119" s="202"/>
      <c r="H119" s="202"/>
      <c r="I119" s="202"/>
      <c r="J119" s="205" t="n">
        <f aca="false">BK119</f>
        <v>1593.79</v>
      </c>
      <c r="K119" s="202"/>
      <c r="L119" s="206"/>
      <c r="M119" s="207"/>
      <c r="N119" s="208"/>
      <c r="O119" s="208"/>
      <c r="P119" s="209" t="n">
        <f aca="false">P120</f>
        <v>1.40238</v>
      </c>
      <c r="Q119" s="208"/>
      <c r="R119" s="209" t="n">
        <f aca="false">R120</f>
        <v>0.089411</v>
      </c>
      <c r="S119" s="208"/>
      <c r="T119" s="210" t="n">
        <f aca="false">T120</f>
        <v>0</v>
      </c>
      <c r="AR119" s="211" t="s">
        <v>161</v>
      </c>
      <c r="AT119" s="212" t="s">
        <v>69</v>
      </c>
      <c r="AU119" s="212" t="s">
        <v>70</v>
      </c>
      <c r="AY119" s="211" t="s">
        <v>158</v>
      </c>
      <c r="BK119" s="213" t="n">
        <f aca="false">BK120</f>
        <v>1593.79</v>
      </c>
    </row>
    <row r="120" s="200" customFormat="true" ht="22.8" hidden="false" customHeight="true" outlineLevel="0" collapsed="false">
      <c r="B120" s="201"/>
      <c r="C120" s="202"/>
      <c r="D120" s="203" t="s">
        <v>69</v>
      </c>
      <c r="E120" s="214" t="s">
        <v>306</v>
      </c>
      <c r="F120" s="214" t="s">
        <v>307</v>
      </c>
      <c r="G120" s="202"/>
      <c r="H120" s="202"/>
      <c r="I120" s="202"/>
      <c r="J120" s="215" t="n">
        <f aca="false">BK120</f>
        <v>1593.79</v>
      </c>
      <c r="K120" s="202"/>
      <c r="L120" s="206"/>
      <c r="M120" s="207"/>
      <c r="N120" s="208"/>
      <c r="O120" s="208"/>
      <c r="P120" s="209" t="n">
        <f aca="false">SUM(P121:P123)</f>
        <v>1.40238</v>
      </c>
      <c r="Q120" s="208"/>
      <c r="R120" s="209" t="n">
        <f aca="false">SUM(R121:R123)</f>
        <v>0.089411</v>
      </c>
      <c r="S120" s="208"/>
      <c r="T120" s="210" t="n">
        <f aca="false">SUM(T121:T123)</f>
        <v>0</v>
      </c>
      <c r="AR120" s="211" t="s">
        <v>161</v>
      </c>
      <c r="AT120" s="212" t="s">
        <v>69</v>
      </c>
      <c r="AU120" s="212" t="s">
        <v>78</v>
      </c>
      <c r="AY120" s="211" t="s">
        <v>158</v>
      </c>
      <c r="BK120" s="213" t="n">
        <f aca="false">SUM(BK121:BK123)</f>
        <v>1593.79</v>
      </c>
    </row>
    <row r="121" s="26" customFormat="true" ht="24.15" hidden="false" customHeight="true" outlineLevel="0" collapsed="false">
      <c r="A121" s="19"/>
      <c r="B121" s="20"/>
      <c r="C121" s="216" t="s">
        <v>166</v>
      </c>
      <c r="D121" s="216" t="s">
        <v>162</v>
      </c>
      <c r="E121" s="217" t="s">
        <v>1610</v>
      </c>
      <c r="F121" s="218" t="s">
        <v>1611</v>
      </c>
      <c r="G121" s="219" t="s">
        <v>212</v>
      </c>
      <c r="H121" s="220" t="n">
        <v>7.42</v>
      </c>
      <c r="I121" s="221" t="n">
        <v>45.75</v>
      </c>
      <c r="J121" s="221" t="n">
        <f aca="false">ROUND(I121*H121,2)</f>
        <v>339.47</v>
      </c>
      <c r="K121" s="222"/>
      <c r="L121" s="25"/>
      <c r="M121" s="223"/>
      <c r="N121" s="224" t="s">
        <v>36</v>
      </c>
      <c r="O121" s="225" t="n">
        <v>0.189</v>
      </c>
      <c r="P121" s="225" t="n">
        <f aca="false">O121*H121</f>
        <v>1.40238</v>
      </c>
      <c r="Q121" s="225" t="n">
        <v>5E-005</v>
      </c>
      <c r="R121" s="225" t="n">
        <f aca="false">Q121*H121</f>
        <v>0.000371</v>
      </c>
      <c r="S121" s="225" t="n">
        <v>0</v>
      </c>
      <c r="T121" s="226" t="n">
        <f aca="false">S121*H121</f>
        <v>0</v>
      </c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R121" s="227" t="s">
        <v>261</v>
      </c>
      <c r="AT121" s="227" t="s">
        <v>162</v>
      </c>
      <c r="AU121" s="227" t="s">
        <v>161</v>
      </c>
      <c r="AY121" s="3" t="s">
        <v>158</v>
      </c>
      <c r="BE121" s="228" t="n">
        <f aca="false">IF(N121="základná",J121,0)</f>
        <v>0</v>
      </c>
      <c r="BF121" s="228" t="n">
        <f aca="false">IF(N121="znížená",J121,0)</f>
        <v>339.47</v>
      </c>
      <c r="BG121" s="228" t="n">
        <f aca="false">IF(N121="zákl. prenesená",J121,0)</f>
        <v>0</v>
      </c>
      <c r="BH121" s="228" t="n">
        <f aca="false">IF(N121="zníž. prenesená",J121,0)</f>
        <v>0</v>
      </c>
      <c r="BI121" s="228" t="n">
        <f aca="false">IF(N121="nulová",J121,0)</f>
        <v>0</v>
      </c>
      <c r="BJ121" s="3" t="s">
        <v>161</v>
      </c>
      <c r="BK121" s="228" t="n">
        <f aca="false">ROUND(I121*H121,2)</f>
        <v>339.47</v>
      </c>
      <c r="BL121" s="3" t="s">
        <v>261</v>
      </c>
      <c r="BM121" s="227" t="s">
        <v>1612</v>
      </c>
    </row>
    <row r="122" s="26" customFormat="true" ht="33" hidden="false" customHeight="true" outlineLevel="0" collapsed="false">
      <c r="A122" s="19"/>
      <c r="B122" s="20"/>
      <c r="C122" s="229" t="s">
        <v>339</v>
      </c>
      <c r="D122" s="229" t="s">
        <v>220</v>
      </c>
      <c r="E122" s="230" t="s">
        <v>1613</v>
      </c>
      <c r="F122" s="231" t="s">
        <v>1614</v>
      </c>
      <c r="G122" s="232" t="s">
        <v>212</v>
      </c>
      <c r="H122" s="233" t="n">
        <v>7.42</v>
      </c>
      <c r="I122" s="234" t="n">
        <v>167.13</v>
      </c>
      <c r="J122" s="234" t="n">
        <f aca="false">ROUND(I122*H122,2)</f>
        <v>1240.1</v>
      </c>
      <c r="K122" s="235"/>
      <c r="L122" s="236"/>
      <c r="M122" s="237"/>
      <c r="N122" s="238" t="s">
        <v>36</v>
      </c>
      <c r="O122" s="225" t="n">
        <v>0</v>
      </c>
      <c r="P122" s="225" t="n">
        <f aca="false">O122*H122</f>
        <v>0</v>
      </c>
      <c r="Q122" s="225" t="n">
        <v>0.012</v>
      </c>
      <c r="R122" s="225" t="n">
        <f aca="false">Q122*H122</f>
        <v>0.08904</v>
      </c>
      <c r="S122" s="225" t="n">
        <v>0</v>
      </c>
      <c r="T122" s="226" t="n">
        <f aca="false">S122*H122</f>
        <v>0</v>
      </c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R122" s="227" t="s">
        <v>224</v>
      </c>
      <c r="AT122" s="227" t="s">
        <v>220</v>
      </c>
      <c r="AU122" s="227" t="s">
        <v>161</v>
      </c>
      <c r="AY122" s="3" t="s">
        <v>158</v>
      </c>
      <c r="BE122" s="228" t="n">
        <f aca="false">IF(N122="základná",J122,0)</f>
        <v>0</v>
      </c>
      <c r="BF122" s="228" t="n">
        <f aca="false">IF(N122="znížená",J122,0)</f>
        <v>1240.1</v>
      </c>
      <c r="BG122" s="228" t="n">
        <f aca="false">IF(N122="zákl. prenesená",J122,0)</f>
        <v>0</v>
      </c>
      <c r="BH122" s="228" t="n">
        <f aca="false">IF(N122="zníž. prenesená",J122,0)</f>
        <v>0</v>
      </c>
      <c r="BI122" s="228" t="n">
        <f aca="false">IF(N122="nulová",J122,0)</f>
        <v>0</v>
      </c>
      <c r="BJ122" s="3" t="s">
        <v>161</v>
      </c>
      <c r="BK122" s="228" t="n">
        <f aca="false">ROUND(I122*H122,2)</f>
        <v>1240.1</v>
      </c>
      <c r="BL122" s="3" t="s">
        <v>261</v>
      </c>
      <c r="BM122" s="227" t="s">
        <v>1615</v>
      </c>
    </row>
    <row r="123" s="26" customFormat="true" ht="24.15" hidden="false" customHeight="true" outlineLevel="0" collapsed="false">
      <c r="A123" s="19"/>
      <c r="B123" s="20"/>
      <c r="C123" s="216" t="s">
        <v>159</v>
      </c>
      <c r="D123" s="216" t="s">
        <v>162</v>
      </c>
      <c r="E123" s="217" t="s">
        <v>1616</v>
      </c>
      <c r="F123" s="218" t="s">
        <v>1617</v>
      </c>
      <c r="G123" s="219" t="s">
        <v>274</v>
      </c>
      <c r="H123" s="220" t="n">
        <v>15.796</v>
      </c>
      <c r="I123" s="221" t="n">
        <v>0.9</v>
      </c>
      <c r="J123" s="221" t="n">
        <f aca="false">ROUND(I123*H123,2)</f>
        <v>14.22</v>
      </c>
      <c r="K123" s="222"/>
      <c r="L123" s="25"/>
      <c r="M123" s="239"/>
      <c r="N123" s="240" t="s">
        <v>36</v>
      </c>
      <c r="O123" s="241" t="n">
        <v>0</v>
      </c>
      <c r="P123" s="241" t="n">
        <f aca="false">O123*H123</f>
        <v>0</v>
      </c>
      <c r="Q123" s="241" t="n">
        <v>0</v>
      </c>
      <c r="R123" s="241" t="n">
        <f aca="false">Q123*H123</f>
        <v>0</v>
      </c>
      <c r="S123" s="241" t="n">
        <v>0</v>
      </c>
      <c r="T123" s="242" t="n">
        <f aca="false">S123*H123</f>
        <v>0</v>
      </c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R123" s="227" t="s">
        <v>261</v>
      </c>
      <c r="AT123" s="227" t="s">
        <v>162</v>
      </c>
      <c r="AU123" s="227" t="s">
        <v>161</v>
      </c>
      <c r="AY123" s="3" t="s">
        <v>158</v>
      </c>
      <c r="BE123" s="228" t="n">
        <f aca="false">IF(N123="základná",J123,0)</f>
        <v>0</v>
      </c>
      <c r="BF123" s="228" t="n">
        <f aca="false">IF(N123="znížená",J123,0)</f>
        <v>14.22</v>
      </c>
      <c r="BG123" s="228" t="n">
        <f aca="false">IF(N123="zákl. prenesená",J123,0)</f>
        <v>0</v>
      </c>
      <c r="BH123" s="228" t="n">
        <f aca="false">IF(N123="zníž. prenesená",J123,0)</f>
        <v>0</v>
      </c>
      <c r="BI123" s="228" t="n">
        <f aca="false">IF(N123="nulová",J123,0)</f>
        <v>0</v>
      </c>
      <c r="BJ123" s="3" t="s">
        <v>161</v>
      </c>
      <c r="BK123" s="228" t="n">
        <f aca="false">ROUND(I123*H123,2)</f>
        <v>14.22</v>
      </c>
      <c r="BL123" s="3" t="s">
        <v>261</v>
      </c>
      <c r="BM123" s="227" t="s">
        <v>1618</v>
      </c>
    </row>
    <row r="124" s="26" customFormat="true" ht="6.95" hidden="false" customHeight="true" outlineLevel="0" collapsed="false">
      <c r="A124" s="19"/>
      <c r="B124" s="53"/>
      <c r="C124" s="54"/>
      <c r="D124" s="54"/>
      <c r="E124" s="54"/>
      <c r="F124" s="54"/>
      <c r="G124" s="54"/>
      <c r="H124" s="54"/>
      <c r="I124" s="54"/>
      <c r="J124" s="54"/>
      <c r="K124" s="54"/>
      <c r="L124" s="25"/>
      <c r="M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</row>
  </sheetData>
  <sheetProtection algorithmName="SHA-512" hashValue="tnmubG+a9X2YQ1ShFziHVzg5dJ/0Sw1cidPsXR9YqdOEVtulpR/F2kcWdC0EUFYCfyj4GmNG3WRvZb2JWzo9Aw==" saltValue="XfqpTSM0pDhYKNJnk3tfUMmFBAL2cwQjEZVIDFmEweJhtfB51clOh0Y9heOxiPnlBKtqJn1re60h887z18A4fg==" spinCount="100000" sheet="true" password="f684" objects="true" scenarios="true" formatColumns="false" formatRows="false" autoFilter="false"/>
  <autoFilter ref="C117:K123"/>
  <mergeCells count="9">
    <mergeCell ref="L2:V2"/>
    <mergeCell ref="E7:H7"/>
    <mergeCell ref="E9:H9"/>
    <mergeCell ref="E18:H18"/>
    <mergeCell ref="E27:H27"/>
    <mergeCell ref="E85:H85"/>
    <mergeCell ref="E87:H87"/>
    <mergeCell ref="E108:H108"/>
    <mergeCell ref="E110:H110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M22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1" customFormat="false" ht="12.8" hidden="false" customHeight="false" outlineLevel="0" collapsed="false">
      <c r="A1" s="8"/>
    </row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124</v>
      </c>
    </row>
    <row r="3" customFormat="false" ht="6.95" hidden="false" customHeight="true" outlineLevel="0" collapsed="false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6"/>
      <c r="AT3" s="3" t="s">
        <v>70</v>
      </c>
    </row>
    <row r="4" customFormat="false" ht="24.95" hidden="false" customHeight="true" outlineLevel="0" collapsed="false">
      <c r="B4" s="6"/>
      <c r="D4" s="123" t="s">
        <v>128</v>
      </c>
      <c r="L4" s="6"/>
      <c r="M4" s="124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25" t="s">
        <v>12</v>
      </c>
      <c r="L6" s="6"/>
    </row>
    <row r="7" customFormat="false" ht="16.5" hidden="false" customHeight="true" outlineLevel="0" collapsed="false">
      <c r="B7" s="6"/>
      <c r="E7" s="126" t="str">
        <f aca="false">'Rekapitulácia stavby'!K6</f>
        <v>REKONŠTRUKCIA KULTÚRNEHO DOMU V OBCI NOVÝ RUSKOV</v>
      </c>
      <c r="F7" s="126"/>
      <c r="G7" s="126"/>
      <c r="H7" s="126"/>
      <c r="L7" s="6"/>
    </row>
    <row r="8" s="26" customFormat="true" ht="12" hidden="false" customHeight="true" outlineLevel="0" collapsed="false">
      <c r="A8" s="19"/>
      <c r="B8" s="25"/>
      <c r="C8" s="19"/>
      <c r="D8" s="125" t="s">
        <v>129</v>
      </c>
      <c r="E8" s="19"/>
      <c r="F8" s="19"/>
      <c r="G8" s="19"/>
      <c r="H8" s="19"/>
      <c r="I8" s="19"/>
      <c r="J8" s="19"/>
      <c r="K8" s="19"/>
      <c r="L8" s="50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26" customFormat="true" ht="16.5" hidden="false" customHeight="true" outlineLevel="0" collapsed="false">
      <c r="A9" s="19"/>
      <c r="B9" s="25"/>
      <c r="C9" s="19"/>
      <c r="D9" s="19"/>
      <c r="E9" s="127" t="s">
        <v>1619</v>
      </c>
      <c r="F9" s="127"/>
      <c r="G9" s="127"/>
      <c r="H9" s="127"/>
      <c r="I9" s="19"/>
      <c r="J9" s="19"/>
      <c r="K9" s="19"/>
      <c r="L9" s="50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="26" customFormat="true" ht="12.8" hidden="false" customHeight="false" outlineLevel="0" collapsed="false">
      <c r="A10" s="19"/>
      <c r="B10" s="25"/>
      <c r="C10" s="19"/>
      <c r="D10" s="19"/>
      <c r="E10" s="19"/>
      <c r="F10" s="19"/>
      <c r="G10" s="19"/>
      <c r="H10" s="19"/>
      <c r="I10" s="19"/>
      <c r="J10" s="19"/>
      <c r="K10" s="19"/>
      <c r="L10" s="50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26" customFormat="true" ht="12" hidden="false" customHeight="true" outlineLevel="0" collapsed="false">
      <c r="A11" s="19"/>
      <c r="B11" s="25"/>
      <c r="C11" s="19"/>
      <c r="D11" s="125" t="s">
        <v>14</v>
      </c>
      <c r="E11" s="19"/>
      <c r="F11" s="128"/>
      <c r="G11" s="19"/>
      <c r="H11" s="19"/>
      <c r="I11" s="125" t="s">
        <v>15</v>
      </c>
      <c r="J11" s="128"/>
      <c r="K11" s="19"/>
      <c r="L11" s="50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="26" customFormat="true" ht="12" hidden="false" customHeight="true" outlineLevel="0" collapsed="false">
      <c r="A12" s="19"/>
      <c r="B12" s="25"/>
      <c r="C12" s="19"/>
      <c r="D12" s="125" t="s">
        <v>16</v>
      </c>
      <c r="E12" s="19"/>
      <c r="F12" s="128" t="s">
        <v>25</v>
      </c>
      <c r="G12" s="19"/>
      <c r="H12" s="19"/>
      <c r="I12" s="125" t="s">
        <v>18</v>
      </c>
      <c r="J12" s="129" t="str">
        <f aca="false">'Rekapitulácia stavby'!AN8</f>
        <v>12. 2022</v>
      </c>
      <c r="K12" s="19"/>
      <c r="L12" s="50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26" customFormat="true" ht="10.8" hidden="false" customHeight="true" outlineLevel="0" collapsed="false">
      <c r="A13" s="19"/>
      <c r="B13" s="25"/>
      <c r="C13" s="19"/>
      <c r="D13" s="19"/>
      <c r="E13" s="19"/>
      <c r="F13" s="19"/>
      <c r="G13" s="19"/>
      <c r="H13" s="19"/>
      <c r="I13" s="19"/>
      <c r="J13" s="19"/>
      <c r="K13" s="19"/>
      <c r="L13" s="50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="26" customFormat="true" ht="12" hidden="false" customHeight="true" outlineLevel="0" collapsed="false">
      <c r="A14" s="19"/>
      <c r="B14" s="25"/>
      <c r="C14" s="19"/>
      <c r="D14" s="125" t="s">
        <v>20</v>
      </c>
      <c r="E14" s="19"/>
      <c r="F14" s="19"/>
      <c r="G14" s="19"/>
      <c r="H14" s="19"/>
      <c r="I14" s="125" t="s">
        <v>21</v>
      </c>
      <c r="J14" s="128" t="str">
        <f aca="false">IF('Rekapitulácia stavby'!AN10="","",'Rekapitulácia stavby'!AN10)</f>
        <v/>
      </c>
      <c r="K14" s="19"/>
      <c r="L14" s="50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26" customFormat="true" ht="18" hidden="false" customHeight="true" outlineLevel="0" collapsed="false">
      <c r="A15" s="19"/>
      <c r="B15" s="25"/>
      <c r="C15" s="19"/>
      <c r="D15" s="19"/>
      <c r="E15" s="128" t="str">
        <f aca="false">IF('Rekapitulácia stavby'!E11="","",'Rekapitulácia stavby'!E11)</f>
        <v>Obec Nový Ruskov</v>
      </c>
      <c r="F15" s="19"/>
      <c r="G15" s="19"/>
      <c r="H15" s="19"/>
      <c r="I15" s="125" t="s">
        <v>23</v>
      </c>
      <c r="J15" s="128" t="str">
        <f aca="false">IF('Rekapitulácia stavby'!AN11="","",'Rekapitulácia stavby'!AN11)</f>
        <v/>
      </c>
      <c r="K15" s="19"/>
      <c r="L15" s="50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="26" customFormat="true" ht="6.95" hidden="false" customHeight="true" outlineLevel="0" collapsed="false">
      <c r="A16" s="19"/>
      <c r="B16" s="25"/>
      <c r="C16" s="19"/>
      <c r="D16" s="19"/>
      <c r="E16" s="19"/>
      <c r="F16" s="19"/>
      <c r="G16" s="19"/>
      <c r="H16" s="19"/>
      <c r="I16" s="19"/>
      <c r="J16" s="19"/>
      <c r="K16" s="19"/>
      <c r="L16" s="50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="26" customFormat="true" ht="12" hidden="false" customHeight="true" outlineLevel="0" collapsed="false">
      <c r="A17" s="19"/>
      <c r="B17" s="25"/>
      <c r="C17" s="19"/>
      <c r="D17" s="125" t="s">
        <v>24</v>
      </c>
      <c r="E17" s="19"/>
      <c r="F17" s="19"/>
      <c r="G17" s="19"/>
      <c r="H17" s="19"/>
      <c r="I17" s="125" t="s">
        <v>21</v>
      </c>
      <c r="J17" s="128" t="n">
        <f aca="false">'Rekapitulácia stavby'!AN13</f>
        <v>0</v>
      </c>
      <c r="K17" s="19"/>
      <c r="L17" s="50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26" customFormat="true" ht="18" hidden="false" customHeight="true" outlineLevel="0" collapsed="false">
      <c r="A18" s="19"/>
      <c r="B18" s="25"/>
      <c r="C18" s="19"/>
      <c r="D18" s="19"/>
      <c r="E18" s="130" t="str">
        <f aca="false">'Rekapitulácia stavby'!E14</f>
        <v> </v>
      </c>
      <c r="F18" s="130"/>
      <c r="G18" s="130"/>
      <c r="H18" s="130"/>
      <c r="I18" s="125" t="s">
        <v>23</v>
      </c>
      <c r="J18" s="128" t="n">
        <f aca="false">'Rekapitulácia stavby'!AN14</f>
        <v>0</v>
      </c>
      <c r="K18" s="19"/>
      <c r="L18" s="50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="26" customFormat="true" ht="6.95" hidden="false" customHeight="true" outlineLevel="0" collapsed="false">
      <c r="A19" s="19"/>
      <c r="B19" s="25"/>
      <c r="C19" s="19"/>
      <c r="D19" s="19"/>
      <c r="E19" s="19"/>
      <c r="F19" s="19"/>
      <c r="G19" s="19"/>
      <c r="H19" s="19"/>
      <c r="I19" s="19"/>
      <c r="J19" s="19"/>
      <c r="K19" s="19"/>
      <c r="L19" s="50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26" customFormat="true" ht="12" hidden="false" customHeight="true" outlineLevel="0" collapsed="false">
      <c r="A20" s="19"/>
      <c r="B20" s="25"/>
      <c r="C20" s="19"/>
      <c r="D20" s="125" t="s">
        <v>26</v>
      </c>
      <c r="E20" s="19"/>
      <c r="F20" s="19"/>
      <c r="G20" s="19"/>
      <c r="H20" s="19"/>
      <c r="I20" s="125" t="s">
        <v>21</v>
      </c>
      <c r="J20" s="128" t="str">
        <f aca="false">IF('Rekapitulácia stavby'!AN16="","",'Rekapitulácia stavby'!AN16)</f>
        <v/>
      </c>
      <c r="K20" s="19"/>
      <c r="L20" s="50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="26" customFormat="true" ht="18" hidden="false" customHeight="true" outlineLevel="0" collapsed="false">
      <c r="A21" s="19"/>
      <c r="B21" s="25"/>
      <c r="C21" s="19"/>
      <c r="D21" s="19"/>
      <c r="E21" s="128" t="str">
        <f aca="false">IF('Rekapitulácia stavby'!E17="","",'Rekapitulácia stavby'!E17)</f>
        <v> </v>
      </c>
      <c r="F21" s="19"/>
      <c r="G21" s="19"/>
      <c r="H21" s="19"/>
      <c r="I21" s="125" t="s">
        <v>23</v>
      </c>
      <c r="J21" s="128" t="str">
        <f aca="false">IF('Rekapitulácia stavby'!AN17="","",'Rekapitulácia stavby'!AN17)</f>
        <v/>
      </c>
      <c r="K21" s="19"/>
      <c r="L21" s="50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="26" customFormat="true" ht="6.95" hidden="false" customHeight="true" outlineLevel="0" collapsed="false">
      <c r="A22" s="19"/>
      <c r="B22" s="25"/>
      <c r="C22" s="19"/>
      <c r="D22" s="19"/>
      <c r="E22" s="19"/>
      <c r="F22" s="19"/>
      <c r="G22" s="19"/>
      <c r="H22" s="19"/>
      <c r="I22" s="19"/>
      <c r="J22" s="19"/>
      <c r="K22" s="19"/>
      <c r="L22" s="50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="26" customFormat="true" ht="12" hidden="false" customHeight="true" outlineLevel="0" collapsed="false">
      <c r="A23" s="19"/>
      <c r="B23" s="25"/>
      <c r="C23" s="19"/>
      <c r="D23" s="125" t="s">
        <v>28</v>
      </c>
      <c r="E23" s="19"/>
      <c r="F23" s="19"/>
      <c r="G23" s="19"/>
      <c r="H23" s="19"/>
      <c r="I23" s="125" t="s">
        <v>21</v>
      </c>
      <c r="J23" s="128" t="str">
        <f aca="false">IF('Rekapitulácia stavby'!AN19="","",'Rekapitulácia stavby'!AN19)</f>
        <v/>
      </c>
      <c r="K23" s="19"/>
      <c r="L23" s="50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="26" customFormat="true" ht="18" hidden="false" customHeight="true" outlineLevel="0" collapsed="false">
      <c r="A24" s="19"/>
      <c r="B24" s="25"/>
      <c r="C24" s="19"/>
      <c r="D24" s="19"/>
      <c r="E24" s="128" t="str">
        <f aca="false">IF('Rekapitulácia stavby'!E20="","",'Rekapitulácia stavby'!E20)</f>
        <v> </v>
      </c>
      <c r="F24" s="19"/>
      <c r="G24" s="19"/>
      <c r="H24" s="19"/>
      <c r="I24" s="125" t="s">
        <v>23</v>
      </c>
      <c r="J24" s="128" t="str">
        <f aca="false">IF('Rekapitulácia stavby'!AN20="","",'Rekapitulácia stavby'!AN20)</f>
        <v/>
      </c>
      <c r="K24" s="19"/>
      <c r="L24" s="50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="26" customFormat="true" ht="6.95" hidden="false" customHeight="true" outlineLevel="0" collapsed="false">
      <c r="A25" s="19"/>
      <c r="B25" s="25"/>
      <c r="C25" s="19"/>
      <c r="D25" s="19"/>
      <c r="E25" s="19"/>
      <c r="F25" s="19"/>
      <c r="G25" s="19"/>
      <c r="H25" s="19"/>
      <c r="I25" s="19"/>
      <c r="J25" s="19"/>
      <c r="K25" s="19"/>
      <c r="L25" s="50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="26" customFormat="true" ht="12" hidden="false" customHeight="true" outlineLevel="0" collapsed="false">
      <c r="A26" s="19"/>
      <c r="B26" s="25"/>
      <c r="C26" s="19"/>
      <c r="D26" s="125" t="s">
        <v>29</v>
      </c>
      <c r="E26" s="19"/>
      <c r="F26" s="19"/>
      <c r="G26" s="19"/>
      <c r="H26" s="19"/>
      <c r="I26" s="19"/>
      <c r="J26" s="19"/>
      <c r="K26" s="19"/>
      <c r="L26" s="50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="135" customFormat="true" ht="16.5" hidden="false" customHeight="true" outlineLevel="0" collapsed="false">
      <c r="A27" s="131"/>
      <c r="B27" s="132"/>
      <c r="C27" s="131"/>
      <c r="D27" s="131"/>
      <c r="E27" s="133"/>
      <c r="F27" s="133"/>
      <c r="G27" s="133"/>
      <c r="H27" s="133"/>
      <c r="I27" s="131"/>
      <c r="J27" s="131"/>
      <c r="K27" s="131"/>
      <c r="L27" s="134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6" customFormat="true" ht="6.95" hidden="false" customHeight="true" outlineLevel="0" collapsed="false">
      <c r="A28" s="19"/>
      <c r="B28" s="25"/>
      <c r="C28" s="19"/>
      <c r="D28" s="19"/>
      <c r="E28" s="19"/>
      <c r="F28" s="19"/>
      <c r="G28" s="19"/>
      <c r="H28" s="19"/>
      <c r="I28" s="19"/>
      <c r="J28" s="19"/>
      <c r="K28" s="19"/>
      <c r="L28" s="50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="26" customFormat="true" ht="6.95" hidden="false" customHeight="true" outlineLevel="0" collapsed="false">
      <c r="A29" s="19"/>
      <c r="B29" s="25"/>
      <c r="C29" s="19"/>
      <c r="D29" s="136"/>
      <c r="E29" s="136"/>
      <c r="F29" s="136"/>
      <c r="G29" s="136"/>
      <c r="H29" s="136"/>
      <c r="I29" s="136"/>
      <c r="J29" s="136"/>
      <c r="K29" s="136"/>
      <c r="L29" s="50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="26" customFormat="true" ht="25.45" hidden="false" customHeight="true" outlineLevel="0" collapsed="false">
      <c r="A30" s="19"/>
      <c r="B30" s="25"/>
      <c r="C30" s="19"/>
      <c r="D30" s="137" t="s">
        <v>30</v>
      </c>
      <c r="E30" s="19"/>
      <c r="F30" s="19"/>
      <c r="G30" s="19"/>
      <c r="H30" s="19"/>
      <c r="I30" s="19"/>
      <c r="J30" s="138" t="n">
        <f aca="false">ROUND(J133, 2)</f>
        <v>78150.88</v>
      </c>
      <c r="K30" s="19"/>
      <c r="L30" s="50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="26" customFormat="true" ht="6.95" hidden="false" customHeight="true" outlineLevel="0" collapsed="false">
      <c r="A31" s="19"/>
      <c r="B31" s="25"/>
      <c r="C31" s="19"/>
      <c r="D31" s="136"/>
      <c r="E31" s="136"/>
      <c r="F31" s="136"/>
      <c r="G31" s="136"/>
      <c r="H31" s="136"/>
      <c r="I31" s="136"/>
      <c r="J31" s="136"/>
      <c r="K31" s="136"/>
      <c r="L31" s="50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26" customFormat="true" ht="14.4" hidden="false" customHeight="true" outlineLevel="0" collapsed="false">
      <c r="A32" s="19"/>
      <c r="B32" s="25"/>
      <c r="C32" s="19"/>
      <c r="D32" s="19"/>
      <c r="E32" s="19"/>
      <c r="F32" s="139" t="s">
        <v>32</v>
      </c>
      <c r="G32" s="19"/>
      <c r="H32" s="19"/>
      <c r="I32" s="139" t="s">
        <v>31</v>
      </c>
      <c r="J32" s="139" t="s">
        <v>33</v>
      </c>
      <c r="K32" s="19"/>
      <c r="L32" s="50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="26" customFormat="true" ht="14.4" hidden="false" customHeight="true" outlineLevel="0" collapsed="false">
      <c r="A33" s="19"/>
      <c r="B33" s="25"/>
      <c r="C33" s="19"/>
      <c r="D33" s="140" t="s">
        <v>34</v>
      </c>
      <c r="E33" s="141" t="s">
        <v>35</v>
      </c>
      <c r="F33" s="142" t="n">
        <f aca="false">ROUND((SUM(BE133:BE220)),  2)</f>
        <v>0</v>
      </c>
      <c r="G33" s="143"/>
      <c r="H33" s="143"/>
      <c r="I33" s="144" t="n">
        <v>0.2</v>
      </c>
      <c r="J33" s="142" t="n">
        <f aca="false">ROUND(((SUM(BE133:BE220))*I33),  2)</f>
        <v>0</v>
      </c>
      <c r="K33" s="19"/>
      <c r="L33" s="50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="26" customFormat="true" ht="14.4" hidden="false" customHeight="true" outlineLevel="0" collapsed="false">
      <c r="A34" s="19"/>
      <c r="B34" s="25"/>
      <c r="C34" s="19"/>
      <c r="D34" s="19"/>
      <c r="E34" s="141" t="s">
        <v>36</v>
      </c>
      <c r="F34" s="145" t="n">
        <f aca="false">ROUND((SUM(BF133:BF220)),  2)</f>
        <v>78150.88</v>
      </c>
      <c r="G34" s="19"/>
      <c r="H34" s="19"/>
      <c r="I34" s="146" t="n">
        <v>0.2</v>
      </c>
      <c r="J34" s="145" t="n">
        <f aca="false">ROUND(((SUM(BF133:BF220))*I34),  2)</f>
        <v>15630.18</v>
      </c>
      <c r="K34" s="19"/>
      <c r="L34" s="50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26" customFormat="true" ht="14.4" hidden="true" customHeight="true" outlineLevel="0" collapsed="false">
      <c r="A35" s="19"/>
      <c r="B35" s="25"/>
      <c r="C35" s="19"/>
      <c r="D35" s="19"/>
      <c r="E35" s="125" t="s">
        <v>37</v>
      </c>
      <c r="F35" s="145" t="n">
        <f aca="false">ROUND((SUM(BG133:BG220)),  2)</f>
        <v>0</v>
      </c>
      <c r="G35" s="19"/>
      <c r="H35" s="19"/>
      <c r="I35" s="146" t="n">
        <v>0.2</v>
      </c>
      <c r="J35" s="145" t="n">
        <f aca="false">0</f>
        <v>0</v>
      </c>
      <c r="K35" s="19"/>
      <c r="L35" s="50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26" customFormat="true" ht="14.4" hidden="true" customHeight="true" outlineLevel="0" collapsed="false">
      <c r="A36" s="19"/>
      <c r="B36" s="25"/>
      <c r="C36" s="19"/>
      <c r="D36" s="19"/>
      <c r="E36" s="125" t="s">
        <v>38</v>
      </c>
      <c r="F36" s="145" t="n">
        <f aca="false">ROUND((SUM(BH133:BH220)),  2)</f>
        <v>0</v>
      </c>
      <c r="G36" s="19"/>
      <c r="H36" s="19"/>
      <c r="I36" s="146" t="n">
        <v>0.2</v>
      </c>
      <c r="J36" s="145" t="n">
        <f aca="false">0</f>
        <v>0</v>
      </c>
      <c r="K36" s="19"/>
      <c r="L36" s="50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="26" customFormat="true" ht="14.4" hidden="true" customHeight="true" outlineLevel="0" collapsed="false">
      <c r="A37" s="19"/>
      <c r="B37" s="25"/>
      <c r="C37" s="19"/>
      <c r="D37" s="19"/>
      <c r="E37" s="141" t="s">
        <v>39</v>
      </c>
      <c r="F37" s="142" t="n">
        <f aca="false">ROUND((SUM(BI133:BI220)),  2)</f>
        <v>0</v>
      </c>
      <c r="G37" s="143"/>
      <c r="H37" s="143"/>
      <c r="I37" s="144" t="n">
        <v>0</v>
      </c>
      <c r="J37" s="142" t="n">
        <f aca="false">0</f>
        <v>0</v>
      </c>
      <c r="K37" s="19"/>
      <c r="L37" s="50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="26" customFormat="true" ht="6.95" hidden="false" customHeight="true" outlineLevel="0" collapsed="false">
      <c r="A38" s="19"/>
      <c r="B38" s="25"/>
      <c r="C38" s="19"/>
      <c r="D38" s="19"/>
      <c r="E38" s="19"/>
      <c r="F38" s="19"/>
      <c r="G38" s="19"/>
      <c r="H38" s="19"/>
      <c r="I38" s="19"/>
      <c r="J38" s="19"/>
      <c r="K38" s="19"/>
      <c r="L38" s="50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="26" customFormat="true" ht="25.45" hidden="false" customHeight="true" outlineLevel="0" collapsed="false">
      <c r="A39" s="19"/>
      <c r="B39" s="25"/>
      <c r="C39" s="147"/>
      <c r="D39" s="148" t="s">
        <v>40</v>
      </c>
      <c r="E39" s="149"/>
      <c r="F39" s="149"/>
      <c r="G39" s="150" t="s">
        <v>41</v>
      </c>
      <c r="H39" s="151" t="s">
        <v>42</v>
      </c>
      <c r="I39" s="149"/>
      <c r="J39" s="152" t="n">
        <f aca="false">SUM(J30:J37)</f>
        <v>93781.06</v>
      </c>
      <c r="K39" s="153"/>
      <c r="L39" s="50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="26" customFormat="true" ht="14.4" hidden="false" customHeight="true" outlineLevel="0" collapsed="false">
      <c r="A40" s="19"/>
      <c r="B40" s="25"/>
      <c r="C40" s="19"/>
      <c r="D40" s="19"/>
      <c r="E40" s="19"/>
      <c r="F40" s="19"/>
      <c r="G40" s="19"/>
      <c r="H40" s="19"/>
      <c r="I40" s="19"/>
      <c r="J40" s="19"/>
      <c r="K40" s="19"/>
      <c r="L40" s="50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6" customFormat="true" ht="14.4" hidden="false" customHeight="true" outlineLevel="0" collapsed="false">
      <c r="B50" s="50"/>
      <c r="D50" s="154" t="s">
        <v>43</v>
      </c>
      <c r="E50" s="155"/>
      <c r="F50" s="155"/>
      <c r="G50" s="154" t="s">
        <v>44</v>
      </c>
      <c r="H50" s="155"/>
      <c r="I50" s="155"/>
      <c r="J50" s="155"/>
      <c r="K50" s="155"/>
      <c r="L50" s="50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6" customFormat="true" ht="12.8" hidden="false" customHeight="false" outlineLevel="0" collapsed="false">
      <c r="A61" s="19"/>
      <c r="B61" s="25"/>
      <c r="C61" s="19"/>
      <c r="D61" s="156" t="s">
        <v>45</v>
      </c>
      <c r="E61" s="157"/>
      <c r="F61" s="158" t="s">
        <v>46</v>
      </c>
      <c r="G61" s="156" t="s">
        <v>45</v>
      </c>
      <c r="H61" s="157"/>
      <c r="I61" s="157"/>
      <c r="J61" s="159" t="s">
        <v>46</v>
      </c>
      <c r="K61" s="157"/>
      <c r="L61" s="50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6" customFormat="true" ht="12.8" hidden="false" customHeight="false" outlineLevel="0" collapsed="false">
      <c r="A65" s="19"/>
      <c r="B65" s="25"/>
      <c r="C65" s="19"/>
      <c r="D65" s="154" t="s">
        <v>47</v>
      </c>
      <c r="E65" s="160"/>
      <c r="F65" s="160"/>
      <c r="G65" s="154" t="s">
        <v>48</v>
      </c>
      <c r="H65" s="160"/>
      <c r="I65" s="160"/>
      <c r="J65" s="160"/>
      <c r="K65" s="160"/>
      <c r="L65" s="50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6" customFormat="true" ht="12.8" hidden="false" customHeight="false" outlineLevel="0" collapsed="false">
      <c r="A76" s="19"/>
      <c r="B76" s="25"/>
      <c r="C76" s="19"/>
      <c r="D76" s="156" t="s">
        <v>45</v>
      </c>
      <c r="E76" s="157"/>
      <c r="F76" s="158" t="s">
        <v>46</v>
      </c>
      <c r="G76" s="156" t="s">
        <v>45</v>
      </c>
      <c r="H76" s="157"/>
      <c r="I76" s="157"/>
      <c r="J76" s="159" t="s">
        <v>46</v>
      </c>
      <c r="K76" s="157"/>
      <c r="L76" s="50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="26" customFormat="true" ht="14.4" hidden="false" customHeight="true" outlineLevel="0" collapsed="false">
      <c r="A77" s="19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50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="26" customFormat="true" ht="6.95" hidden="false" customHeight="true" outlineLevel="0" collapsed="false">
      <c r="A81" s="19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50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="26" customFormat="true" ht="24.95" hidden="false" customHeight="true" outlineLevel="0" collapsed="false">
      <c r="A82" s="19"/>
      <c r="B82" s="20"/>
      <c r="C82" s="9" t="s">
        <v>131</v>
      </c>
      <c r="D82" s="21"/>
      <c r="E82" s="21"/>
      <c r="F82" s="21"/>
      <c r="G82" s="21"/>
      <c r="H82" s="21"/>
      <c r="I82" s="21"/>
      <c r="J82" s="21"/>
      <c r="K82" s="21"/>
      <c r="L82" s="50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="26" customFormat="true" ht="6.95" hidden="false" customHeight="true" outlineLevel="0" collapsed="false">
      <c r="A83" s="19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50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="26" customFormat="true" ht="12" hidden="false" customHeight="true" outlineLevel="0" collapsed="false">
      <c r="A84" s="19"/>
      <c r="B84" s="20"/>
      <c r="C84" s="15" t="s">
        <v>12</v>
      </c>
      <c r="D84" s="21"/>
      <c r="E84" s="21"/>
      <c r="F84" s="21"/>
      <c r="G84" s="21"/>
      <c r="H84" s="21"/>
      <c r="I84" s="21"/>
      <c r="J84" s="21"/>
      <c r="K84" s="21"/>
      <c r="L84" s="50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="26" customFormat="true" ht="16.5" hidden="false" customHeight="true" outlineLevel="0" collapsed="false">
      <c r="A85" s="19"/>
      <c r="B85" s="20"/>
      <c r="C85" s="21"/>
      <c r="D85" s="21"/>
      <c r="E85" s="165" t="str">
        <f aca="false">E7</f>
        <v>REKONŠTRUKCIA KULTÚRNEHO DOMU V OBCI NOVÝ RUSKOV</v>
      </c>
      <c r="F85" s="165"/>
      <c r="G85" s="165"/>
      <c r="H85" s="165"/>
      <c r="I85" s="21"/>
      <c r="J85" s="21"/>
      <c r="K85" s="21"/>
      <c r="L85" s="50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="26" customFormat="true" ht="12" hidden="false" customHeight="true" outlineLevel="0" collapsed="false">
      <c r="A86" s="19"/>
      <c r="B86" s="20"/>
      <c r="C86" s="15" t="s">
        <v>129</v>
      </c>
      <c r="D86" s="21"/>
      <c r="E86" s="21"/>
      <c r="F86" s="21"/>
      <c r="G86" s="21"/>
      <c r="H86" s="21"/>
      <c r="I86" s="21"/>
      <c r="J86" s="21"/>
      <c r="K86" s="21"/>
      <c r="L86" s="50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="26" customFormat="true" ht="16.5" hidden="false" customHeight="true" outlineLevel="0" collapsed="false">
      <c r="A87" s="19"/>
      <c r="B87" s="20"/>
      <c r="C87" s="21"/>
      <c r="D87" s="21"/>
      <c r="E87" s="65" t="str">
        <f aca="false">E9</f>
        <v>Neoprávnené náklady1 - Stavebné práce</v>
      </c>
      <c r="F87" s="65"/>
      <c r="G87" s="65"/>
      <c r="H87" s="65"/>
      <c r="I87" s="21"/>
      <c r="J87" s="21"/>
      <c r="K87" s="21"/>
      <c r="L87" s="50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="26" customFormat="true" ht="6.95" hidden="false" customHeight="true" outlineLevel="0" collapsed="false">
      <c r="A88" s="19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50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="26" customFormat="true" ht="12" hidden="false" customHeight="true" outlineLevel="0" collapsed="false">
      <c r="A89" s="19"/>
      <c r="B89" s="20"/>
      <c r="C89" s="15" t="s">
        <v>16</v>
      </c>
      <c r="D89" s="21"/>
      <c r="E89" s="21"/>
      <c r="F89" s="16" t="str">
        <f aca="false">F12</f>
        <v> </v>
      </c>
      <c r="G89" s="21"/>
      <c r="H89" s="21"/>
      <c r="I89" s="15" t="s">
        <v>18</v>
      </c>
      <c r="J89" s="166" t="str">
        <f aca="false">IF(J12="","",J12)</f>
        <v>12. 2022</v>
      </c>
      <c r="K89" s="21"/>
      <c r="L89" s="50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="26" customFormat="true" ht="6.95" hidden="false" customHeight="true" outlineLevel="0" collapsed="false">
      <c r="A90" s="19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50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="26" customFormat="true" ht="15.15" hidden="false" customHeight="true" outlineLevel="0" collapsed="false">
      <c r="A91" s="19"/>
      <c r="B91" s="20"/>
      <c r="C91" s="15" t="s">
        <v>20</v>
      </c>
      <c r="D91" s="21"/>
      <c r="E91" s="21"/>
      <c r="F91" s="16" t="str">
        <f aca="false">E15</f>
        <v>Obec Nový Ruskov</v>
      </c>
      <c r="G91" s="21"/>
      <c r="H91" s="21"/>
      <c r="I91" s="15" t="s">
        <v>26</v>
      </c>
      <c r="J91" s="167" t="str">
        <f aca="false">E21</f>
        <v> </v>
      </c>
      <c r="K91" s="21"/>
      <c r="L91" s="50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="26" customFormat="true" ht="15.15" hidden="false" customHeight="true" outlineLevel="0" collapsed="false">
      <c r="A92" s="19"/>
      <c r="B92" s="20"/>
      <c r="C92" s="15" t="s">
        <v>24</v>
      </c>
      <c r="D92" s="21"/>
      <c r="E92" s="21"/>
      <c r="F92" s="16" t="str">
        <f aca="false">IF(E18="","",E18)</f>
        <v> </v>
      </c>
      <c r="G92" s="21"/>
      <c r="H92" s="21"/>
      <c r="I92" s="15" t="s">
        <v>28</v>
      </c>
      <c r="J92" s="167" t="str">
        <f aca="false">E24</f>
        <v> </v>
      </c>
      <c r="K92" s="21"/>
      <c r="L92" s="50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="26" customFormat="true" ht="10.3" hidden="false" customHeight="true" outlineLevel="0" collapsed="false">
      <c r="A93" s="19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50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="26" customFormat="true" ht="29.3" hidden="false" customHeight="true" outlineLevel="0" collapsed="false">
      <c r="A94" s="19"/>
      <c r="B94" s="20"/>
      <c r="C94" s="168" t="s">
        <v>132</v>
      </c>
      <c r="D94" s="169"/>
      <c r="E94" s="169"/>
      <c r="F94" s="169"/>
      <c r="G94" s="169"/>
      <c r="H94" s="169"/>
      <c r="I94" s="169"/>
      <c r="J94" s="170" t="s">
        <v>133</v>
      </c>
      <c r="K94" s="169"/>
      <c r="L94" s="50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="26" customFormat="true" ht="10.3" hidden="false" customHeight="true" outlineLevel="0" collapsed="false">
      <c r="A95" s="19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50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="26" customFormat="true" ht="22.8" hidden="false" customHeight="true" outlineLevel="0" collapsed="false">
      <c r="A96" s="19"/>
      <c r="B96" s="20"/>
      <c r="C96" s="171" t="s">
        <v>134</v>
      </c>
      <c r="D96" s="21"/>
      <c r="E96" s="21"/>
      <c r="F96" s="21"/>
      <c r="G96" s="21"/>
      <c r="H96" s="21"/>
      <c r="I96" s="21"/>
      <c r="J96" s="172" t="n">
        <f aca="false">J133</f>
        <v>78150.88</v>
      </c>
      <c r="K96" s="21"/>
      <c r="L96" s="50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U96" s="3" t="s">
        <v>135</v>
      </c>
    </row>
    <row r="97" s="173" customFormat="true" ht="24.95" hidden="false" customHeight="true" outlineLevel="0" collapsed="false">
      <c r="B97" s="174"/>
      <c r="C97" s="175"/>
      <c r="D97" s="176" t="s">
        <v>1620</v>
      </c>
      <c r="E97" s="177"/>
      <c r="F97" s="177"/>
      <c r="G97" s="177"/>
      <c r="H97" s="177"/>
      <c r="I97" s="177"/>
      <c r="J97" s="178" t="n">
        <f aca="false">J134</f>
        <v>1718.46</v>
      </c>
      <c r="K97" s="175"/>
      <c r="L97" s="179"/>
    </row>
    <row r="98" s="173" customFormat="true" ht="24.95" hidden="false" customHeight="true" outlineLevel="0" collapsed="false">
      <c r="B98" s="174"/>
      <c r="C98" s="175"/>
      <c r="D98" s="176" t="s">
        <v>1621</v>
      </c>
      <c r="E98" s="177"/>
      <c r="F98" s="177"/>
      <c r="G98" s="177"/>
      <c r="H98" s="177"/>
      <c r="I98" s="177"/>
      <c r="J98" s="178" t="n">
        <f aca="false">J136</f>
        <v>12168.43</v>
      </c>
      <c r="K98" s="175"/>
      <c r="L98" s="179"/>
    </row>
    <row r="99" s="173" customFormat="true" ht="24.95" hidden="false" customHeight="true" outlineLevel="0" collapsed="false">
      <c r="B99" s="174"/>
      <c r="C99" s="175"/>
      <c r="D99" s="176" t="s">
        <v>1622</v>
      </c>
      <c r="E99" s="177"/>
      <c r="F99" s="177"/>
      <c r="G99" s="177"/>
      <c r="H99" s="177"/>
      <c r="I99" s="177"/>
      <c r="J99" s="178" t="n">
        <f aca="false">J142</f>
        <v>16230.58</v>
      </c>
      <c r="K99" s="175"/>
      <c r="L99" s="179"/>
    </row>
    <row r="100" s="173" customFormat="true" ht="24.95" hidden="false" customHeight="true" outlineLevel="0" collapsed="false">
      <c r="B100" s="174"/>
      <c r="C100" s="175"/>
      <c r="D100" s="176" t="s">
        <v>1623</v>
      </c>
      <c r="E100" s="177"/>
      <c r="F100" s="177"/>
      <c r="G100" s="177"/>
      <c r="H100" s="177"/>
      <c r="I100" s="177"/>
      <c r="J100" s="178" t="n">
        <f aca="false">J155</f>
        <v>39.25</v>
      </c>
      <c r="K100" s="175"/>
      <c r="L100" s="179"/>
    </row>
    <row r="101" s="173" customFormat="true" ht="24.95" hidden="false" customHeight="true" outlineLevel="0" collapsed="false">
      <c r="B101" s="174"/>
      <c r="C101" s="175"/>
      <c r="D101" s="176" t="s">
        <v>136</v>
      </c>
      <c r="E101" s="177"/>
      <c r="F101" s="177"/>
      <c r="G101" s="177"/>
      <c r="H101" s="177"/>
      <c r="I101" s="177"/>
      <c r="J101" s="178" t="n">
        <f aca="false">J157</f>
        <v>210</v>
      </c>
      <c r="K101" s="175"/>
      <c r="L101" s="179"/>
    </row>
    <row r="102" s="180" customFormat="true" ht="19.95" hidden="false" customHeight="true" outlineLevel="0" collapsed="false">
      <c r="B102" s="181"/>
      <c r="C102" s="182"/>
      <c r="D102" s="183" t="s">
        <v>317</v>
      </c>
      <c r="E102" s="184"/>
      <c r="F102" s="184"/>
      <c r="G102" s="184"/>
      <c r="H102" s="184"/>
      <c r="I102" s="184"/>
      <c r="J102" s="185" t="n">
        <f aca="false">J158</f>
        <v>210</v>
      </c>
      <c r="K102" s="182"/>
      <c r="L102" s="186"/>
    </row>
    <row r="103" s="173" customFormat="true" ht="24.95" hidden="false" customHeight="true" outlineLevel="0" collapsed="false">
      <c r="B103" s="174"/>
      <c r="C103" s="175"/>
      <c r="D103" s="176" t="s">
        <v>1624</v>
      </c>
      <c r="E103" s="177"/>
      <c r="F103" s="177"/>
      <c r="G103" s="177"/>
      <c r="H103" s="177"/>
      <c r="I103" s="177"/>
      <c r="J103" s="178" t="n">
        <f aca="false">J160</f>
        <v>146.84</v>
      </c>
      <c r="K103" s="175"/>
      <c r="L103" s="179"/>
    </row>
    <row r="104" s="173" customFormat="true" ht="24.95" hidden="false" customHeight="true" outlineLevel="0" collapsed="false">
      <c r="B104" s="174"/>
      <c r="C104" s="175"/>
      <c r="D104" s="176" t="s">
        <v>1625</v>
      </c>
      <c r="E104" s="177"/>
      <c r="F104" s="177"/>
      <c r="G104" s="177"/>
      <c r="H104" s="177"/>
      <c r="I104" s="177"/>
      <c r="J104" s="178" t="n">
        <f aca="false">J166</f>
        <v>502.79</v>
      </c>
      <c r="K104" s="175"/>
      <c r="L104" s="179"/>
    </row>
    <row r="105" s="173" customFormat="true" ht="24.95" hidden="false" customHeight="true" outlineLevel="0" collapsed="false">
      <c r="B105" s="174"/>
      <c r="C105" s="175"/>
      <c r="D105" s="176" t="s">
        <v>1626</v>
      </c>
      <c r="E105" s="177"/>
      <c r="F105" s="177"/>
      <c r="G105" s="177"/>
      <c r="H105" s="177"/>
      <c r="I105" s="177"/>
      <c r="J105" s="178" t="n">
        <f aca="false">J170</f>
        <v>7384.59</v>
      </c>
      <c r="K105" s="175"/>
      <c r="L105" s="179"/>
    </row>
    <row r="106" s="173" customFormat="true" ht="24.95" hidden="false" customHeight="true" outlineLevel="0" collapsed="false">
      <c r="B106" s="174"/>
      <c r="C106" s="175"/>
      <c r="D106" s="176" t="s">
        <v>1627</v>
      </c>
      <c r="E106" s="177"/>
      <c r="F106" s="177"/>
      <c r="G106" s="177"/>
      <c r="H106" s="177"/>
      <c r="I106" s="177"/>
      <c r="J106" s="178" t="n">
        <f aca="false">J175</f>
        <v>12766.64</v>
      </c>
      <c r="K106" s="175"/>
      <c r="L106" s="179"/>
    </row>
    <row r="107" s="173" customFormat="true" ht="24.95" hidden="false" customHeight="true" outlineLevel="0" collapsed="false">
      <c r="B107" s="174"/>
      <c r="C107" s="175"/>
      <c r="D107" s="176" t="s">
        <v>1628</v>
      </c>
      <c r="E107" s="177"/>
      <c r="F107" s="177"/>
      <c r="G107" s="177"/>
      <c r="H107" s="177"/>
      <c r="I107" s="177"/>
      <c r="J107" s="178" t="n">
        <f aca="false">J185</f>
        <v>15241.25</v>
      </c>
      <c r="K107" s="175"/>
      <c r="L107" s="179"/>
    </row>
    <row r="108" s="173" customFormat="true" ht="24.95" hidden="false" customHeight="true" outlineLevel="0" collapsed="false">
      <c r="B108" s="174"/>
      <c r="C108" s="175"/>
      <c r="D108" s="176" t="s">
        <v>1629</v>
      </c>
      <c r="E108" s="177"/>
      <c r="F108" s="177"/>
      <c r="G108" s="177"/>
      <c r="H108" s="177"/>
      <c r="I108" s="177"/>
      <c r="J108" s="178" t="n">
        <f aca="false">J198</f>
        <v>7359.79</v>
      </c>
      <c r="K108" s="175"/>
      <c r="L108" s="179"/>
    </row>
    <row r="109" s="173" customFormat="true" ht="24.95" hidden="false" customHeight="true" outlineLevel="0" collapsed="false">
      <c r="B109" s="174"/>
      <c r="C109" s="175"/>
      <c r="D109" s="176" t="s">
        <v>1630</v>
      </c>
      <c r="E109" s="177"/>
      <c r="F109" s="177"/>
      <c r="G109" s="177"/>
      <c r="H109" s="177"/>
      <c r="I109" s="177"/>
      <c r="J109" s="178" t="n">
        <f aca="false">J204</f>
        <v>2328.04</v>
      </c>
      <c r="K109" s="175"/>
      <c r="L109" s="179"/>
    </row>
    <row r="110" s="173" customFormat="true" ht="24.95" hidden="false" customHeight="true" outlineLevel="0" collapsed="false">
      <c r="B110" s="174"/>
      <c r="C110" s="175"/>
      <c r="D110" s="176" t="s">
        <v>1631</v>
      </c>
      <c r="E110" s="177"/>
      <c r="F110" s="177"/>
      <c r="G110" s="177"/>
      <c r="H110" s="177"/>
      <c r="I110" s="177"/>
      <c r="J110" s="178" t="n">
        <f aca="false">J210</f>
        <v>33.25</v>
      </c>
      <c r="K110" s="175"/>
      <c r="L110" s="179"/>
    </row>
    <row r="111" s="173" customFormat="true" ht="24.95" hidden="false" customHeight="true" outlineLevel="0" collapsed="false">
      <c r="B111" s="174"/>
      <c r="C111" s="175"/>
      <c r="D111" s="176" t="s">
        <v>1632</v>
      </c>
      <c r="E111" s="177"/>
      <c r="F111" s="177"/>
      <c r="G111" s="177"/>
      <c r="H111" s="177"/>
      <c r="I111" s="177"/>
      <c r="J111" s="178" t="n">
        <f aca="false">J213</f>
        <v>1842.64</v>
      </c>
      <c r="K111" s="175"/>
      <c r="L111" s="179"/>
    </row>
    <row r="112" s="173" customFormat="true" ht="24.95" hidden="false" customHeight="true" outlineLevel="0" collapsed="false">
      <c r="B112" s="174"/>
      <c r="C112" s="175"/>
      <c r="D112" s="176" t="s">
        <v>140</v>
      </c>
      <c r="E112" s="177"/>
      <c r="F112" s="177"/>
      <c r="G112" s="177"/>
      <c r="H112" s="177"/>
      <c r="I112" s="177"/>
      <c r="J112" s="178" t="n">
        <f aca="false">J216</f>
        <v>178.33</v>
      </c>
      <c r="K112" s="175"/>
      <c r="L112" s="179"/>
    </row>
    <row r="113" s="180" customFormat="true" ht="19.95" hidden="false" customHeight="true" outlineLevel="0" collapsed="false">
      <c r="B113" s="181"/>
      <c r="C113" s="182"/>
      <c r="D113" s="183" t="s">
        <v>654</v>
      </c>
      <c r="E113" s="184"/>
      <c r="F113" s="184"/>
      <c r="G113" s="184"/>
      <c r="H113" s="184"/>
      <c r="I113" s="184"/>
      <c r="J113" s="185" t="n">
        <f aca="false">J217</f>
        <v>178.33</v>
      </c>
      <c r="K113" s="182"/>
      <c r="L113" s="186"/>
    </row>
    <row r="114" s="26" customFormat="true" ht="21.85" hidden="false" customHeight="true" outlineLevel="0" collapsed="false">
      <c r="A114" s="19"/>
      <c r="B114" s="20"/>
      <c r="C114" s="21"/>
      <c r="D114" s="21"/>
      <c r="E114" s="21"/>
      <c r="F114" s="21"/>
      <c r="G114" s="21"/>
      <c r="H114" s="21"/>
      <c r="I114" s="21"/>
      <c r="J114" s="21"/>
      <c r="K114" s="21"/>
      <c r="L114" s="50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="26" customFormat="true" ht="6.95" hidden="false" customHeight="true" outlineLevel="0" collapsed="false">
      <c r="A115" s="19"/>
      <c r="B115" s="53"/>
      <c r="C115" s="54"/>
      <c r="D115" s="54"/>
      <c r="E115" s="54"/>
      <c r="F115" s="54"/>
      <c r="G115" s="54"/>
      <c r="H115" s="54"/>
      <c r="I115" s="54"/>
      <c r="J115" s="54"/>
      <c r="K115" s="54"/>
      <c r="L115" s="50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9" s="26" customFormat="true" ht="6.95" hidden="false" customHeight="true" outlineLevel="0" collapsed="false">
      <c r="A119" s="19"/>
      <c r="B119" s="55"/>
      <c r="C119" s="56"/>
      <c r="D119" s="56"/>
      <c r="E119" s="56"/>
      <c r="F119" s="56"/>
      <c r="G119" s="56"/>
      <c r="H119" s="56"/>
      <c r="I119" s="56"/>
      <c r="J119" s="56"/>
      <c r="K119" s="56"/>
      <c r="L119" s="50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="26" customFormat="true" ht="24.95" hidden="false" customHeight="true" outlineLevel="0" collapsed="false">
      <c r="A120" s="19"/>
      <c r="B120" s="20"/>
      <c r="C120" s="9" t="s">
        <v>144</v>
      </c>
      <c r="D120" s="21"/>
      <c r="E120" s="21"/>
      <c r="F120" s="21"/>
      <c r="G120" s="21"/>
      <c r="H120" s="21"/>
      <c r="I120" s="21"/>
      <c r="J120" s="21"/>
      <c r="K120" s="21"/>
      <c r="L120" s="50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="26" customFormat="true" ht="6.95" hidden="false" customHeight="true" outlineLevel="0" collapsed="false">
      <c r="A121" s="19"/>
      <c r="B121" s="20"/>
      <c r="C121" s="21"/>
      <c r="D121" s="21"/>
      <c r="E121" s="21"/>
      <c r="F121" s="21"/>
      <c r="G121" s="21"/>
      <c r="H121" s="21"/>
      <c r="I121" s="21"/>
      <c r="J121" s="21"/>
      <c r="K121" s="21"/>
      <c r="L121" s="50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="26" customFormat="true" ht="12" hidden="false" customHeight="true" outlineLevel="0" collapsed="false">
      <c r="A122" s="19"/>
      <c r="B122" s="20"/>
      <c r="C122" s="15" t="s">
        <v>12</v>
      </c>
      <c r="D122" s="21"/>
      <c r="E122" s="21"/>
      <c r="F122" s="21"/>
      <c r="G122" s="21"/>
      <c r="H122" s="21"/>
      <c r="I122" s="21"/>
      <c r="J122" s="21"/>
      <c r="K122" s="21"/>
      <c r="L122" s="50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="26" customFormat="true" ht="16.5" hidden="false" customHeight="true" outlineLevel="0" collapsed="false">
      <c r="A123" s="19"/>
      <c r="B123" s="20"/>
      <c r="C123" s="21"/>
      <c r="D123" s="21"/>
      <c r="E123" s="165" t="str">
        <f aca="false">E7</f>
        <v>REKONŠTRUKCIA KULTÚRNEHO DOMU V OBCI NOVÝ RUSKOV</v>
      </c>
      <c r="F123" s="165"/>
      <c r="G123" s="165"/>
      <c r="H123" s="165"/>
      <c r="I123" s="21"/>
      <c r="J123" s="21"/>
      <c r="K123" s="21"/>
      <c r="L123" s="50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</row>
    <row r="124" s="26" customFormat="true" ht="12" hidden="false" customHeight="true" outlineLevel="0" collapsed="false">
      <c r="A124" s="19"/>
      <c r="B124" s="20"/>
      <c r="C124" s="15" t="s">
        <v>129</v>
      </c>
      <c r="D124" s="21"/>
      <c r="E124" s="21"/>
      <c r="F124" s="21"/>
      <c r="G124" s="21"/>
      <c r="H124" s="21"/>
      <c r="I124" s="21"/>
      <c r="J124" s="21"/>
      <c r="K124" s="21"/>
      <c r="L124" s="50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</row>
    <row r="125" s="26" customFormat="true" ht="16.5" hidden="false" customHeight="true" outlineLevel="0" collapsed="false">
      <c r="A125" s="19"/>
      <c r="B125" s="20"/>
      <c r="C125" s="21"/>
      <c r="D125" s="21"/>
      <c r="E125" s="65" t="str">
        <f aca="false">E9</f>
        <v>Neoprávnené náklady1 - Stavebné práce</v>
      </c>
      <c r="F125" s="65"/>
      <c r="G125" s="65"/>
      <c r="H125" s="65"/>
      <c r="I125" s="21"/>
      <c r="J125" s="21"/>
      <c r="K125" s="21"/>
      <c r="L125" s="50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</row>
    <row r="126" s="26" customFormat="true" ht="6.95" hidden="false" customHeight="true" outlineLevel="0" collapsed="false">
      <c r="A126" s="19"/>
      <c r="B126" s="20"/>
      <c r="C126" s="21"/>
      <c r="D126" s="21"/>
      <c r="E126" s="21"/>
      <c r="F126" s="21"/>
      <c r="G126" s="21"/>
      <c r="H126" s="21"/>
      <c r="I126" s="21"/>
      <c r="J126" s="21"/>
      <c r="K126" s="21"/>
      <c r="L126" s="50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</row>
    <row r="127" s="26" customFormat="true" ht="12" hidden="false" customHeight="true" outlineLevel="0" collapsed="false">
      <c r="A127" s="19"/>
      <c r="B127" s="20"/>
      <c r="C127" s="15" t="s">
        <v>16</v>
      </c>
      <c r="D127" s="21"/>
      <c r="E127" s="21"/>
      <c r="F127" s="16" t="str">
        <f aca="false">F12</f>
        <v> </v>
      </c>
      <c r="G127" s="21"/>
      <c r="H127" s="21"/>
      <c r="I127" s="15" t="s">
        <v>18</v>
      </c>
      <c r="J127" s="166" t="str">
        <f aca="false">IF(J12="","",J12)</f>
        <v>12. 2022</v>
      </c>
      <c r="K127" s="21"/>
      <c r="L127" s="50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</row>
    <row r="128" s="26" customFormat="true" ht="6.95" hidden="false" customHeight="true" outlineLevel="0" collapsed="false">
      <c r="A128" s="19"/>
      <c r="B128" s="20"/>
      <c r="C128" s="21"/>
      <c r="D128" s="21"/>
      <c r="E128" s="21"/>
      <c r="F128" s="21"/>
      <c r="G128" s="21"/>
      <c r="H128" s="21"/>
      <c r="I128" s="21"/>
      <c r="J128" s="21"/>
      <c r="K128" s="21"/>
      <c r="L128" s="50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</row>
    <row r="129" s="26" customFormat="true" ht="15.15" hidden="false" customHeight="true" outlineLevel="0" collapsed="false">
      <c r="A129" s="19"/>
      <c r="B129" s="20"/>
      <c r="C129" s="15" t="s">
        <v>20</v>
      </c>
      <c r="D129" s="21"/>
      <c r="E129" s="21"/>
      <c r="F129" s="16" t="str">
        <f aca="false">E15</f>
        <v>Obec Nový Ruskov</v>
      </c>
      <c r="G129" s="21"/>
      <c r="H129" s="21"/>
      <c r="I129" s="15" t="s">
        <v>26</v>
      </c>
      <c r="J129" s="167" t="str">
        <f aca="false">E21</f>
        <v> </v>
      </c>
      <c r="K129" s="21"/>
      <c r="L129" s="50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</row>
    <row r="130" s="26" customFormat="true" ht="15.15" hidden="false" customHeight="true" outlineLevel="0" collapsed="false">
      <c r="A130" s="19"/>
      <c r="B130" s="20"/>
      <c r="C130" s="15" t="s">
        <v>24</v>
      </c>
      <c r="D130" s="21"/>
      <c r="E130" s="21"/>
      <c r="F130" s="16" t="str">
        <f aca="false">IF(E18="","",E18)</f>
        <v> </v>
      </c>
      <c r="G130" s="21"/>
      <c r="H130" s="21"/>
      <c r="I130" s="15" t="s">
        <v>28</v>
      </c>
      <c r="J130" s="167" t="str">
        <f aca="false">E24</f>
        <v> </v>
      </c>
      <c r="K130" s="21"/>
      <c r="L130" s="50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</row>
    <row r="131" s="26" customFormat="true" ht="10.3" hidden="false" customHeight="true" outlineLevel="0" collapsed="false">
      <c r="A131" s="19"/>
      <c r="B131" s="20"/>
      <c r="C131" s="21"/>
      <c r="D131" s="21"/>
      <c r="E131" s="21"/>
      <c r="F131" s="21"/>
      <c r="G131" s="21"/>
      <c r="H131" s="21"/>
      <c r="I131" s="21"/>
      <c r="J131" s="21"/>
      <c r="K131" s="21"/>
      <c r="L131" s="50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</row>
    <row r="132" s="194" customFormat="true" ht="29.3" hidden="false" customHeight="true" outlineLevel="0" collapsed="false">
      <c r="A132" s="187"/>
      <c r="B132" s="188"/>
      <c r="C132" s="189" t="s">
        <v>145</v>
      </c>
      <c r="D132" s="190" t="s">
        <v>55</v>
      </c>
      <c r="E132" s="190" t="s">
        <v>51</v>
      </c>
      <c r="F132" s="190" t="s">
        <v>52</v>
      </c>
      <c r="G132" s="190" t="s">
        <v>146</v>
      </c>
      <c r="H132" s="190" t="s">
        <v>147</v>
      </c>
      <c r="I132" s="190" t="s">
        <v>148</v>
      </c>
      <c r="J132" s="191" t="s">
        <v>133</v>
      </c>
      <c r="K132" s="192" t="s">
        <v>149</v>
      </c>
      <c r="L132" s="193"/>
      <c r="M132" s="83"/>
      <c r="N132" s="84" t="s">
        <v>34</v>
      </c>
      <c r="O132" s="84" t="s">
        <v>150</v>
      </c>
      <c r="P132" s="84" t="s">
        <v>151</v>
      </c>
      <c r="Q132" s="84" t="s">
        <v>152</v>
      </c>
      <c r="R132" s="84" t="s">
        <v>153</v>
      </c>
      <c r="S132" s="84" t="s">
        <v>154</v>
      </c>
      <c r="T132" s="85" t="s">
        <v>155</v>
      </c>
      <c r="U132" s="187"/>
      <c r="V132" s="187"/>
      <c r="W132" s="187"/>
      <c r="X132" s="187"/>
      <c r="Y132" s="187"/>
      <c r="Z132" s="187"/>
      <c r="AA132" s="187"/>
      <c r="AB132" s="187"/>
      <c r="AC132" s="187"/>
      <c r="AD132" s="187"/>
      <c r="AE132" s="187"/>
    </row>
    <row r="133" s="26" customFormat="true" ht="22.8" hidden="false" customHeight="true" outlineLevel="0" collapsed="false">
      <c r="A133" s="19"/>
      <c r="B133" s="20"/>
      <c r="C133" s="91" t="s">
        <v>134</v>
      </c>
      <c r="D133" s="21"/>
      <c r="E133" s="21"/>
      <c r="F133" s="21"/>
      <c r="G133" s="21"/>
      <c r="H133" s="21"/>
      <c r="I133" s="21"/>
      <c r="J133" s="195" t="n">
        <f aca="false">BK133</f>
        <v>78150.88</v>
      </c>
      <c r="K133" s="21"/>
      <c r="L133" s="25"/>
      <c r="M133" s="86"/>
      <c r="N133" s="196"/>
      <c r="O133" s="87"/>
      <c r="P133" s="197" t="n">
        <f aca="false">P134+P136+P142+P155+P157+P160+P166+P170+P175+P185+P198+P204+P210+P213+P216</f>
        <v>1697.41198812</v>
      </c>
      <c r="Q133" s="87"/>
      <c r="R133" s="197" t="n">
        <f aca="false">R134+R136+R142+R155+R157+R160+R166+R170+R175+R185+R198+R204+R210+R213+R216</f>
        <v>12.49732118</v>
      </c>
      <c r="S133" s="87"/>
      <c r="T133" s="198" t="n">
        <f aca="false">T134+T136+T142+T155+T157+T160+T166+T170+T175+T185+T198+T204+T210+T213+T216</f>
        <v>54.58622633</v>
      </c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T133" s="3" t="s">
        <v>69</v>
      </c>
      <c r="AU133" s="3" t="s">
        <v>135</v>
      </c>
      <c r="BK133" s="199" t="n">
        <f aca="false">BK134+BK136+BK142+BK155+BK157+BK160+BK166+BK170+BK175+BK185+BK198+BK204+BK210+BK213+BK216</f>
        <v>78150.88</v>
      </c>
    </row>
    <row r="134" s="200" customFormat="true" ht="25.9" hidden="false" customHeight="true" outlineLevel="0" collapsed="false">
      <c r="B134" s="201"/>
      <c r="C134" s="202"/>
      <c r="D134" s="203" t="s">
        <v>69</v>
      </c>
      <c r="E134" s="204" t="s">
        <v>168</v>
      </c>
      <c r="F134" s="204" t="s">
        <v>1633</v>
      </c>
      <c r="G134" s="202"/>
      <c r="H134" s="202"/>
      <c r="I134" s="202"/>
      <c r="J134" s="205" t="n">
        <f aca="false">BK134</f>
        <v>1718.46</v>
      </c>
      <c r="K134" s="202"/>
      <c r="L134" s="206"/>
      <c r="M134" s="207"/>
      <c r="N134" s="208"/>
      <c r="O134" s="208"/>
      <c r="P134" s="209" t="n">
        <f aca="false">P135</f>
        <v>27.90370692</v>
      </c>
      <c r="Q134" s="208"/>
      <c r="R134" s="209" t="n">
        <f aca="false">R135</f>
        <v>4.38112512</v>
      </c>
      <c r="S134" s="208"/>
      <c r="T134" s="210" t="n">
        <f aca="false">T135</f>
        <v>0</v>
      </c>
      <c r="AR134" s="211" t="s">
        <v>78</v>
      </c>
      <c r="AT134" s="212" t="s">
        <v>69</v>
      </c>
      <c r="AU134" s="212" t="s">
        <v>70</v>
      </c>
      <c r="AY134" s="211" t="s">
        <v>158</v>
      </c>
      <c r="BK134" s="213" t="n">
        <f aca="false">BK135</f>
        <v>1718.46</v>
      </c>
    </row>
    <row r="135" s="26" customFormat="true" ht="33" hidden="false" customHeight="true" outlineLevel="0" collapsed="false">
      <c r="A135" s="19"/>
      <c r="B135" s="20"/>
      <c r="C135" s="216" t="s">
        <v>161</v>
      </c>
      <c r="D135" s="216" t="s">
        <v>162</v>
      </c>
      <c r="E135" s="217" t="s">
        <v>1634</v>
      </c>
      <c r="F135" s="218" t="s">
        <v>1635</v>
      </c>
      <c r="G135" s="219" t="s">
        <v>165</v>
      </c>
      <c r="H135" s="220" t="n">
        <v>59.013</v>
      </c>
      <c r="I135" s="221" t="n">
        <v>29.12</v>
      </c>
      <c r="J135" s="221" t="n">
        <f aca="false">ROUND(I135*H135,2)</f>
        <v>1718.46</v>
      </c>
      <c r="K135" s="222"/>
      <c r="L135" s="25"/>
      <c r="M135" s="223"/>
      <c r="N135" s="224" t="s">
        <v>36</v>
      </c>
      <c r="O135" s="225" t="n">
        <v>0.47284</v>
      </c>
      <c r="P135" s="225" t="n">
        <f aca="false">O135*H135</f>
        <v>27.90370692</v>
      </c>
      <c r="Q135" s="225" t="n">
        <v>0.07424</v>
      </c>
      <c r="R135" s="225" t="n">
        <f aca="false">Q135*H135</f>
        <v>4.38112512</v>
      </c>
      <c r="S135" s="225" t="n">
        <v>0</v>
      </c>
      <c r="T135" s="226" t="n">
        <f aca="false">S135*H135</f>
        <v>0</v>
      </c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R135" s="227" t="s">
        <v>166</v>
      </c>
      <c r="AT135" s="227" t="s">
        <v>162</v>
      </c>
      <c r="AU135" s="227" t="s">
        <v>78</v>
      </c>
      <c r="AY135" s="3" t="s">
        <v>158</v>
      </c>
      <c r="BE135" s="228" t="n">
        <f aca="false">IF(N135="základná",J135,0)</f>
        <v>0</v>
      </c>
      <c r="BF135" s="228" t="n">
        <f aca="false">IF(N135="znížená",J135,0)</f>
        <v>1718.46</v>
      </c>
      <c r="BG135" s="228" t="n">
        <f aca="false">IF(N135="zákl. prenesená",J135,0)</f>
        <v>0</v>
      </c>
      <c r="BH135" s="228" t="n">
        <f aca="false">IF(N135="zníž. prenesená",J135,0)</f>
        <v>0</v>
      </c>
      <c r="BI135" s="228" t="n">
        <f aca="false">IF(N135="nulová",J135,0)</f>
        <v>0</v>
      </c>
      <c r="BJ135" s="3" t="s">
        <v>161</v>
      </c>
      <c r="BK135" s="228" t="n">
        <f aca="false">ROUND(I135*H135,2)</f>
        <v>1718.46</v>
      </c>
      <c r="BL135" s="3" t="s">
        <v>166</v>
      </c>
      <c r="BM135" s="227" t="s">
        <v>1636</v>
      </c>
    </row>
    <row r="136" s="200" customFormat="true" ht="25.9" hidden="false" customHeight="true" outlineLevel="0" collapsed="false">
      <c r="B136" s="201"/>
      <c r="C136" s="202"/>
      <c r="D136" s="203" t="s">
        <v>69</v>
      </c>
      <c r="E136" s="204" t="s">
        <v>159</v>
      </c>
      <c r="F136" s="204" t="s">
        <v>160</v>
      </c>
      <c r="G136" s="202"/>
      <c r="H136" s="202"/>
      <c r="I136" s="202"/>
      <c r="J136" s="205" t="n">
        <f aca="false">BK136</f>
        <v>12168.43</v>
      </c>
      <c r="K136" s="202"/>
      <c r="L136" s="206"/>
      <c r="M136" s="207"/>
      <c r="N136" s="208"/>
      <c r="O136" s="208"/>
      <c r="P136" s="209" t="n">
        <f aca="false">SUM(P137:P141)</f>
        <v>0</v>
      </c>
      <c r="Q136" s="208"/>
      <c r="R136" s="209" t="n">
        <f aca="false">SUM(R137:R141)</f>
        <v>0</v>
      </c>
      <c r="S136" s="208"/>
      <c r="T136" s="210" t="n">
        <f aca="false">SUM(T137:T141)</f>
        <v>0</v>
      </c>
      <c r="AR136" s="211" t="s">
        <v>78</v>
      </c>
      <c r="AT136" s="212" t="s">
        <v>69</v>
      </c>
      <c r="AU136" s="212" t="s">
        <v>70</v>
      </c>
      <c r="AY136" s="211" t="s">
        <v>158</v>
      </c>
      <c r="BK136" s="213" t="n">
        <f aca="false">SUM(BK137:BK141)</f>
        <v>12168.43</v>
      </c>
    </row>
    <row r="137" s="26" customFormat="true" ht="24.15" hidden="false" customHeight="true" outlineLevel="0" collapsed="false">
      <c r="A137" s="19"/>
      <c r="B137" s="20"/>
      <c r="C137" s="216" t="s">
        <v>168</v>
      </c>
      <c r="D137" s="216" t="s">
        <v>162</v>
      </c>
      <c r="E137" s="217" t="s">
        <v>1637</v>
      </c>
      <c r="F137" s="218" t="s">
        <v>1638</v>
      </c>
      <c r="G137" s="219" t="s">
        <v>165</v>
      </c>
      <c r="H137" s="220" t="n">
        <v>656.675</v>
      </c>
      <c r="I137" s="221" t="n">
        <v>2.26</v>
      </c>
      <c r="J137" s="221" t="n">
        <f aca="false">ROUND(I137*H137,2)</f>
        <v>1484.09</v>
      </c>
      <c r="K137" s="222"/>
      <c r="L137" s="25"/>
      <c r="M137" s="223"/>
      <c r="N137" s="224" t="s">
        <v>36</v>
      </c>
      <c r="O137" s="225" t="n">
        <v>0</v>
      </c>
      <c r="P137" s="225" t="n">
        <f aca="false">O137*H137</f>
        <v>0</v>
      </c>
      <c r="Q137" s="225" t="n">
        <v>0</v>
      </c>
      <c r="R137" s="225" t="n">
        <f aca="false">Q137*H137</f>
        <v>0</v>
      </c>
      <c r="S137" s="225" t="n">
        <v>0</v>
      </c>
      <c r="T137" s="226" t="n">
        <f aca="false">S137*H137</f>
        <v>0</v>
      </c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R137" s="227" t="s">
        <v>166</v>
      </c>
      <c r="AT137" s="227" t="s">
        <v>162</v>
      </c>
      <c r="AU137" s="227" t="s">
        <v>78</v>
      </c>
      <c r="AY137" s="3" t="s">
        <v>158</v>
      </c>
      <c r="BE137" s="228" t="n">
        <f aca="false">IF(N137="základná",J137,0)</f>
        <v>0</v>
      </c>
      <c r="BF137" s="228" t="n">
        <f aca="false">IF(N137="znížená",J137,0)</f>
        <v>1484.09</v>
      </c>
      <c r="BG137" s="228" t="n">
        <f aca="false">IF(N137="zákl. prenesená",J137,0)</f>
        <v>0</v>
      </c>
      <c r="BH137" s="228" t="n">
        <f aca="false">IF(N137="zníž. prenesená",J137,0)</f>
        <v>0</v>
      </c>
      <c r="BI137" s="228" t="n">
        <f aca="false">IF(N137="nulová",J137,0)</f>
        <v>0</v>
      </c>
      <c r="BJ137" s="3" t="s">
        <v>161</v>
      </c>
      <c r="BK137" s="228" t="n">
        <f aca="false">ROUND(I137*H137,2)</f>
        <v>1484.09</v>
      </c>
      <c r="BL137" s="3" t="s">
        <v>166</v>
      </c>
      <c r="BM137" s="227" t="s">
        <v>1639</v>
      </c>
    </row>
    <row r="138" s="26" customFormat="true" ht="24.15" hidden="false" customHeight="true" outlineLevel="0" collapsed="false">
      <c r="A138" s="19"/>
      <c r="B138" s="20"/>
      <c r="C138" s="216" t="s">
        <v>166</v>
      </c>
      <c r="D138" s="216" t="s">
        <v>162</v>
      </c>
      <c r="E138" s="217" t="s">
        <v>1640</v>
      </c>
      <c r="F138" s="218" t="s">
        <v>1641</v>
      </c>
      <c r="G138" s="219" t="s">
        <v>165</v>
      </c>
      <c r="H138" s="220" t="n">
        <v>656.675</v>
      </c>
      <c r="I138" s="221" t="n">
        <v>9.37</v>
      </c>
      <c r="J138" s="221" t="n">
        <f aca="false">ROUND(I138*H138,2)</f>
        <v>6153.04</v>
      </c>
      <c r="K138" s="222"/>
      <c r="L138" s="25"/>
      <c r="M138" s="223"/>
      <c r="N138" s="224" t="s">
        <v>36</v>
      </c>
      <c r="O138" s="225" t="n">
        <v>0</v>
      </c>
      <c r="P138" s="225" t="n">
        <f aca="false">O138*H138</f>
        <v>0</v>
      </c>
      <c r="Q138" s="225" t="n">
        <v>0</v>
      </c>
      <c r="R138" s="225" t="n">
        <f aca="false">Q138*H138</f>
        <v>0</v>
      </c>
      <c r="S138" s="225" t="n">
        <v>0</v>
      </c>
      <c r="T138" s="226" t="n">
        <f aca="false">S138*H138</f>
        <v>0</v>
      </c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R138" s="227" t="s">
        <v>166</v>
      </c>
      <c r="AT138" s="227" t="s">
        <v>162</v>
      </c>
      <c r="AU138" s="227" t="s">
        <v>78</v>
      </c>
      <c r="AY138" s="3" t="s">
        <v>158</v>
      </c>
      <c r="BE138" s="228" t="n">
        <f aca="false">IF(N138="základná",J138,0)</f>
        <v>0</v>
      </c>
      <c r="BF138" s="228" t="n">
        <f aca="false">IF(N138="znížená",J138,0)</f>
        <v>6153.04</v>
      </c>
      <c r="BG138" s="228" t="n">
        <f aca="false">IF(N138="zákl. prenesená",J138,0)</f>
        <v>0</v>
      </c>
      <c r="BH138" s="228" t="n">
        <f aca="false">IF(N138="zníž. prenesená",J138,0)</f>
        <v>0</v>
      </c>
      <c r="BI138" s="228" t="n">
        <f aca="false">IF(N138="nulová",J138,0)</f>
        <v>0</v>
      </c>
      <c r="BJ138" s="3" t="s">
        <v>161</v>
      </c>
      <c r="BK138" s="228" t="n">
        <f aca="false">ROUND(I138*H138,2)</f>
        <v>6153.04</v>
      </c>
      <c r="BL138" s="3" t="s">
        <v>166</v>
      </c>
      <c r="BM138" s="227" t="s">
        <v>1642</v>
      </c>
    </row>
    <row r="139" s="26" customFormat="true" ht="24.15" hidden="false" customHeight="true" outlineLevel="0" collapsed="false">
      <c r="A139" s="19"/>
      <c r="B139" s="20"/>
      <c r="C139" s="216" t="s">
        <v>339</v>
      </c>
      <c r="D139" s="216" t="s">
        <v>162</v>
      </c>
      <c r="E139" s="217" t="s">
        <v>1643</v>
      </c>
      <c r="F139" s="218" t="s">
        <v>1644</v>
      </c>
      <c r="G139" s="219" t="s">
        <v>165</v>
      </c>
      <c r="H139" s="220" t="n">
        <v>656.675</v>
      </c>
      <c r="I139" s="221" t="n">
        <v>6.88</v>
      </c>
      <c r="J139" s="221" t="n">
        <f aca="false">ROUND(I139*H139,2)</f>
        <v>4517.92</v>
      </c>
      <c r="K139" s="222"/>
      <c r="L139" s="25"/>
      <c r="M139" s="223"/>
      <c r="N139" s="224" t="s">
        <v>36</v>
      </c>
      <c r="O139" s="225" t="n">
        <v>0</v>
      </c>
      <c r="P139" s="225" t="n">
        <f aca="false">O139*H139</f>
        <v>0</v>
      </c>
      <c r="Q139" s="225" t="n">
        <v>0</v>
      </c>
      <c r="R139" s="225" t="n">
        <f aca="false">Q139*H139</f>
        <v>0</v>
      </c>
      <c r="S139" s="225" t="n">
        <v>0</v>
      </c>
      <c r="T139" s="226" t="n">
        <f aca="false">S139*H139</f>
        <v>0</v>
      </c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R139" s="227" t="s">
        <v>166</v>
      </c>
      <c r="AT139" s="227" t="s">
        <v>162</v>
      </c>
      <c r="AU139" s="227" t="s">
        <v>78</v>
      </c>
      <c r="AY139" s="3" t="s">
        <v>158</v>
      </c>
      <c r="BE139" s="228" t="n">
        <f aca="false">IF(N139="základná",J139,0)</f>
        <v>0</v>
      </c>
      <c r="BF139" s="228" t="n">
        <f aca="false">IF(N139="znížená",J139,0)</f>
        <v>4517.92</v>
      </c>
      <c r="BG139" s="228" t="n">
        <f aca="false">IF(N139="zákl. prenesená",J139,0)</f>
        <v>0</v>
      </c>
      <c r="BH139" s="228" t="n">
        <f aca="false">IF(N139="zníž. prenesená",J139,0)</f>
        <v>0</v>
      </c>
      <c r="BI139" s="228" t="n">
        <f aca="false">IF(N139="nulová",J139,0)</f>
        <v>0</v>
      </c>
      <c r="BJ139" s="3" t="s">
        <v>161</v>
      </c>
      <c r="BK139" s="228" t="n">
        <f aca="false">ROUND(I139*H139,2)</f>
        <v>4517.92</v>
      </c>
      <c r="BL139" s="3" t="s">
        <v>166</v>
      </c>
      <c r="BM139" s="227" t="s">
        <v>1645</v>
      </c>
    </row>
    <row r="140" s="26" customFormat="true" ht="24.15" hidden="false" customHeight="true" outlineLevel="0" collapsed="false">
      <c r="A140" s="19"/>
      <c r="B140" s="20"/>
      <c r="C140" s="216" t="s">
        <v>1143</v>
      </c>
      <c r="D140" s="216" t="s">
        <v>162</v>
      </c>
      <c r="E140" s="217" t="s">
        <v>346</v>
      </c>
      <c r="F140" s="218" t="s">
        <v>1646</v>
      </c>
      <c r="G140" s="219" t="s">
        <v>165</v>
      </c>
      <c r="H140" s="220" t="n">
        <v>21.94</v>
      </c>
      <c r="I140" s="221" t="n">
        <v>0.61</v>
      </c>
      <c r="J140" s="221" t="n">
        <f aca="false">ROUND(I140*H140,2)</f>
        <v>13.38</v>
      </c>
      <c r="K140" s="222"/>
      <c r="L140" s="25"/>
      <c r="M140" s="223"/>
      <c r="N140" s="224" t="s">
        <v>36</v>
      </c>
      <c r="O140" s="225" t="n">
        <v>0</v>
      </c>
      <c r="P140" s="225" t="n">
        <f aca="false">O140*H140</f>
        <v>0</v>
      </c>
      <c r="Q140" s="225" t="n">
        <v>0</v>
      </c>
      <c r="R140" s="225" t="n">
        <f aca="false">Q140*H140</f>
        <v>0</v>
      </c>
      <c r="S140" s="225" t="n">
        <v>0</v>
      </c>
      <c r="T140" s="226" t="n">
        <f aca="false">S140*H140</f>
        <v>0</v>
      </c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R140" s="227" t="s">
        <v>166</v>
      </c>
      <c r="AT140" s="227" t="s">
        <v>162</v>
      </c>
      <c r="AU140" s="227" t="s">
        <v>78</v>
      </c>
      <c r="AY140" s="3" t="s">
        <v>158</v>
      </c>
      <c r="BE140" s="228" t="n">
        <f aca="false">IF(N140="základná",J140,0)</f>
        <v>0</v>
      </c>
      <c r="BF140" s="228" t="n">
        <f aca="false">IF(N140="znížená",J140,0)</f>
        <v>13.38</v>
      </c>
      <c r="BG140" s="228" t="n">
        <f aca="false">IF(N140="zákl. prenesená",J140,0)</f>
        <v>0</v>
      </c>
      <c r="BH140" s="228" t="n">
        <f aca="false">IF(N140="zníž. prenesená",J140,0)</f>
        <v>0</v>
      </c>
      <c r="BI140" s="228" t="n">
        <f aca="false">IF(N140="nulová",J140,0)</f>
        <v>0</v>
      </c>
      <c r="BJ140" s="3" t="s">
        <v>161</v>
      </c>
      <c r="BK140" s="228" t="n">
        <f aca="false">ROUND(I140*H140,2)</f>
        <v>13.38</v>
      </c>
      <c r="BL140" s="3" t="s">
        <v>166</v>
      </c>
      <c r="BM140" s="227" t="s">
        <v>1647</v>
      </c>
    </row>
    <row r="141" s="26" customFormat="true" ht="24.15" hidden="false" customHeight="true" outlineLevel="0" collapsed="false">
      <c r="A141" s="19"/>
      <c r="B141" s="20"/>
      <c r="C141" s="229" t="s">
        <v>997</v>
      </c>
      <c r="D141" s="229" t="s">
        <v>220</v>
      </c>
      <c r="E141" s="230" t="s">
        <v>349</v>
      </c>
      <c r="F141" s="231" t="s">
        <v>350</v>
      </c>
      <c r="G141" s="232" t="s">
        <v>351</v>
      </c>
      <c r="H141" s="233" t="n">
        <v>4.52</v>
      </c>
      <c r="I141" s="234" t="n">
        <v>0</v>
      </c>
      <c r="J141" s="234" t="n">
        <f aca="false">ROUND(I141*H141,2)</f>
        <v>0</v>
      </c>
      <c r="K141" s="235"/>
      <c r="L141" s="236"/>
      <c r="M141" s="237"/>
      <c r="N141" s="238" t="s">
        <v>36</v>
      </c>
      <c r="O141" s="225" t="n">
        <v>0</v>
      </c>
      <c r="P141" s="225" t="n">
        <f aca="false">O141*H141</f>
        <v>0</v>
      </c>
      <c r="Q141" s="225" t="n">
        <v>0</v>
      </c>
      <c r="R141" s="225" t="n">
        <f aca="false">Q141*H141</f>
        <v>0</v>
      </c>
      <c r="S141" s="225" t="n">
        <v>0</v>
      </c>
      <c r="T141" s="226" t="n">
        <f aca="false">S141*H141</f>
        <v>0</v>
      </c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R141" s="227" t="s">
        <v>183</v>
      </c>
      <c r="AT141" s="227" t="s">
        <v>220</v>
      </c>
      <c r="AU141" s="227" t="s">
        <v>78</v>
      </c>
      <c r="AY141" s="3" t="s">
        <v>158</v>
      </c>
      <c r="BE141" s="228" t="n">
        <f aca="false">IF(N141="základná",J141,0)</f>
        <v>0</v>
      </c>
      <c r="BF141" s="228" t="n">
        <f aca="false">IF(N141="znížená",J141,0)</f>
        <v>0</v>
      </c>
      <c r="BG141" s="228" t="n">
        <f aca="false">IF(N141="zákl. prenesená",J141,0)</f>
        <v>0</v>
      </c>
      <c r="BH141" s="228" t="n">
        <f aca="false">IF(N141="zníž. prenesená",J141,0)</f>
        <v>0</v>
      </c>
      <c r="BI141" s="228" t="n">
        <f aca="false">IF(N141="nulová",J141,0)</f>
        <v>0</v>
      </c>
      <c r="BJ141" s="3" t="s">
        <v>161</v>
      </c>
      <c r="BK141" s="228" t="n">
        <f aca="false">ROUND(I141*H141,2)</f>
        <v>0</v>
      </c>
      <c r="BL141" s="3" t="s">
        <v>166</v>
      </c>
      <c r="BM141" s="227" t="s">
        <v>1648</v>
      </c>
    </row>
    <row r="142" s="200" customFormat="true" ht="25.9" hidden="false" customHeight="true" outlineLevel="0" collapsed="false">
      <c r="B142" s="201"/>
      <c r="C142" s="202"/>
      <c r="D142" s="203" t="s">
        <v>69</v>
      </c>
      <c r="E142" s="204" t="s">
        <v>187</v>
      </c>
      <c r="F142" s="204" t="s">
        <v>192</v>
      </c>
      <c r="G142" s="202"/>
      <c r="H142" s="202"/>
      <c r="I142" s="202"/>
      <c r="J142" s="205" t="n">
        <f aca="false">BK142</f>
        <v>16230.58</v>
      </c>
      <c r="K142" s="202"/>
      <c r="L142" s="206"/>
      <c r="M142" s="207"/>
      <c r="N142" s="208"/>
      <c r="O142" s="208"/>
      <c r="P142" s="209" t="n">
        <f aca="false">SUM(P143:P154)</f>
        <v>1209.18348</v>
      </c>
      <c r="Q142" s="208"/>
      <c r="R142" s="209" t="n">
        <f aca="false">SUM(R143:R154)</f>
        <v>0</v>
      </c>
      <c r="S142" s="208"/>
      <c r="T142" s="210" t="n">
        <f aca="false">SUM(T143:T154)</f>
        <v>53.442623</v>
      </c>
      <c r="AR142" s="211" t="s">
        <v>78</v>
      </c>
      <c r="AT142" s="212" t="s">
        <v>69</v>
      </c>
      <c r="AU142" s="212" t="s">
        <v>70</v>
      </c>
      <c r="AY142" s="211" t="s">
        <v>158</v>
      </c>
      <c r="BK142" s="213" t="n">
        <f aca="false">SUM(BK143:BK154)</f>
        <v>16230.58</v>
      </c>
    </row>
    <row r="143" s="26" customFormat="true" ht="37.8" hidden="false" customHeight="true" outlineLevel="0" collapsed="false">
      <c r="A143" s="19"/>
      <c r="B143" s="20"/>
      <c r="C143" s="216" t="s">
        <v>240</v>
      </c>
      <c r="D143" s="216" t="s">
        <v>162</v>
      </c>
      <c r="E143" s="217" t="s">
        <v>1649</v>
      </c>
      <c r="F143" s="218" t="s">
        <v>1650</v>
      </c>
      <c r="G143" s="219" t="s">
        <v>165</v>
      </c>
      <c r="H143" s="220" t="n">
        <v>68.292</v>
      </c>
      <c r="I143" s="221" t="n">
        <v>3.27</v>
      </c>
      <c r="J143" s="221" t="n">
        <f aca="false">ROUND(I143*H143,2)</f>
        <v>223.31</v>
      </c>
      <c r="K143" s="222"/>
      <c r="L143" s="25"/>
      <c r="M143" s="223"/>
      <c r="N143" s="224" t="s">
        <v>36</v>
      </c>
      <c r="O143" s="225" t="n">
        <v>1.2</v>
      </c>
      <c r="P143" s="225" t="n">
        <f aca="false">O143*H143</f>
        <v>81.9504</v>
      </c>
      <c r="Q143" s="225" t="n">
        <v>0</v>
      </c>
      <c r="R143" s="225" t="n">
        <f aca="false">Q143*H143</f>
        <v>0</v>
      </c>
      <c r="S143" s="225" t="n">
        <v>0.196</v>
      </c>
      <c r="T143" s="226" t="n">
        <f aca="false">S143*H143</f>
        <v>13.385232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R143" s="227" t="s">
        <v>166</v>
      </c>
      <c r="AT143" s="227" t="s">
        <v>162</v>
      </c>
      <c r="AU143" s="227" t="s">
        <v>78</v>
      </c>
      <c r="AY143" s="3" t="s">
        <v>158</v>
      </c>
      <c r="BE143" s="228" t="n">
        <f aca="false">IF(N143="základná",J143,0)</f>
        <v>0</v>
      </c>
      <c r="BF143" s="228" t="n">
        <f aca="false">IF(N143="znížená",J143,0)</f>
        <v>223.31</v>
      </c>
      <c r="BG143" s="228" t="n">
        <f aca="false">IF(N143="zákl. prenesená",J143,0)</f>
        <v>0</v>
      </c>
      <c r="BH143" s="228" t="n">
        <f aca="false">IF(N143="zníž. prenesená",J143,0)</f>
        <v>0</v>
      </c>
      <c r="BI143" s="228" t="n">
        <f aca="false">IF(N143="nulová",J143,0)</f>
        <v>0</v>
      </c>
      <c r="BJ143" s="3" t="s">
        <v>161</v>
      </c>
      <c r="BK143" s="228" t="n">
        <f aca="false">ROUND(I143*H143,2)</f>
        <v>223.31</v>
      </c>
      <c r="BL143" s="3" t="s">
        <v>166</v>
      </c>
      <c r="BM143" s="227" t="s">
        <v>1651</v>
      </c>
    </row>
    <row r="144" s="26" customFormat="true" ht="44.25" hidden="false" customHeight="true" outlineLevel="0" collapsed="false">
      <c r="A144" s="19"/>
      <c r="B144" s="20"/>
      <c r="C144" s="216" t="s">
        <v>629</v>
      </c>
      <c r="D144" s="216" t="s">
        <v>162</v>
      </c>
      <c r="E144" s="217" t="s">
        <v>1652</v>
      </c>
      <c r="F144" s="218" t="s">
        <v>1653</v>
      </c>
      <c r="G144" s="219" t="s">
        <v>327</v>
      </c>
      <c r="H144" s="220" t="n">
        <v>2.806</v>
      </c>
      <c r="I144" s="221" t="n">
        <v>29.08</v>
      </c>
      <c r="J144" s="221" t="n">
        <f aca="false">ROUND(I144*H144,2)</f>
        <v>81.6</v>
      </c>
      <c r="K144" s="222"/>
      <c r="L144" s="25"/>
      <c r="M144" s="223"/>
      <c r="N144" s="224" t="s">
        <v>36</v>
      </c>
      <c r="O144" s="225" t="n">
        <v>0</v>
      </c>
      <c r="P144" s="225" t="n">
        <f aca="false">O144*H144</f>
        <v>0</v>
      </c>
      <c r="Q144" s="225" t="n">
        <v>0</v>
      </c>
      <c r="R144" s="225" t="n">
        <f aca="false">Q144*H144</f>
        <v>0</v>
      </c>
      <c r="S144" s="225" t="n">
        <v>0</v>
      </c>
      <c r="T144" s="226" t="n">
        <f aca="false">S144*H144</f>
        <v>0</v>
      </c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R144" s="227" t="s">
        <v>166</v>
      </c>
      <c r="AT144" s="227" t="s">
        <v>162</v>
      </c>
      <c r="AU144" s="227" t="s">
        <v>78</v>
      </c>
      <c r="AY144" s="3" t="s">
        <v>158</v>
      </c>
      <c r="BE144" s="228" t="n">
        <f aca="false">IF(N144="základná",J144,0)</f>
        <v>0</v>
      </c>
      <c r="BF144" s="228" t="n">
        <f aca="false">IF(N144="znížená",J144,0)</f>
        <v>81.6</v>
      </c>
      <c r="BG144" s="228" t="n">
        <f aca="false">IF(N144="zákl. prenesená",J144,0)</f>
        <v>0</v>
      </c>
      <c r="BH144" s="228" t="n">
        <f aca="false">IF(N144="zníž. prenesená",J144,0)</f>
        <v>0</v>
      </c>
      <c r="BI144" s="228" t="n">
        <f aca="false">IF(N144="nulová",J144,0)</f>
        <v>0</v>
      </c>
      <c r="BJ144" s="3" t="s">
        <v>161</v>
      </c>
      <c r="BK144" s="228" t="n">
        <f aca="false">ROUND(I144*H144,2)</f>
        <v>81.6</v>
      </c>
      <c r="BL144" s="3" t="s">
        <v>166</v>
      </c>
      <c r="BM144" s="227" t="s">
        <v>1654</v>
      </c>
    </row>
    <row r="145" s="26" customFormat="true" ht="24.15" hidden="false" customHeight="true" outlineLevel="0" collapsed="false">
      <c r="A145" s="19"/>
      <c r="B145" s="20"/>
      <c r="C145" s="216" t="s">
        <v>179</v>
      </c>
      <c r="D145" s="216" t="s">
        <v>162</v>
      </c>
      <c r="E145" s="217" t="s">
        <v>1655</v>
      </c>
      <c r="F145" s="218" t="s">
        <v>1656</v>
      </c>
      <c r="G145" s="219" t="s">
        <v>217</v>
      </c>
      <c r="H145" s="220" t="n">
        <v>47</v>
      </c>
      <c r="I145" s="221" t="n">
        <v>0.76</v>
      </c>
      <c r="J145" s="221" t="n">
        <f aca="false">ROUND(I145*H145,2)</f>
        <v>35.72</v>
      </c>
      <c r="K145" s="222"/>
      <c r="L145" s="25"/>
      <c r="M145" s="223"/>
      <c r="N145" s="224" t="s">
        <v>36</v>
      </c>
      <c r="O145" s="225" t="n">
        <v>1.2</v>
      </c>
      <c r="P145" s="225" t="n">
        <f aca="false">O145*H145</f>
        <v>56.4</v>
      </c>
      <c r="Q145" s="225" t="n">
        <v>0</v>
      </c>
      <c r="R145" s="225" t="n">
        <f aca="false">Q145*H145</f>
        <v>0</v>
      </c>
      <c r="S145" s="225" t="n">
        <v>0.024</v>
      </c>
      <c r="T145" s="226" t="n">
        <f aca="false">S145*H145</f>
        <v>1.128</v>
      </c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R145" s="227" t="s">
        <v>166</v>
      </c>
      <c r="AT145" s="227" t="s">
        <v>162</v>
      </c>
      <c r="AU145" s="227" t="s">
        <v>78</v>
      </c>
      <c r="AY145" s="3" t="s">
        <v>158</v>
      </c>
      <c r="BE145" s="228" t="n">
        <f aca="false">IF(N145="základná",J145,0)</f>
        <v>0</v>
      </c>
      <c r="BF145" s="228" t="n">
        <f aca="false">IF(N145="znížená",J145,0)</f>
        <v>35.72</v>
      </c>
      <c r="BG145" s="228" t="n">
        <f aca="false">IF(N145="zákl. prenesená",J145,0)</f>
        <v>0</v>
      </c>
      <c r="BH145" s="228" t="n">
        <f aca="false">IF(N145="zníž. prenesená",J145,0)</f>
        <v>0</v>
      </c>
      <c r="BI145" s="228" t="n">
        <f aca="false">IF(N145="nulová",J145,0)</f>
        <v>0</v>
      </c>
      <c r="BJ145" s="3" t="s">
        <v>161</v>
      </c>
      <c r="BK145" s="228" t="n">
        <f aca="false">ROUND(I145*H145,2)</f>
        <v>35.72</v>
      </c>
      <c r="BL145" s="3" t="s">
        <v>166</v>
      </c>
      <c r="BM145" s="227" t="s">
        <v>1657</v>
      </c>
    </row>
    <row r="146" s="26" customFormat="true" ht="24.15" hidden="false" customHeight="true" outlineLevel="0" collapsed="false">
      <c r="A146" s="19"/>
      <c r="B146" s="20"/>
      <c r="C146" s="216" t="s">
        <v>183</v>
      </c>
      <c r="D146" s="216" t="s">
        <v>162</v>
      </c>
      <c r="E146" s="217" t="s">
        <v>1658</v>
      </c>
      <c r="F146" s="218" t="s">
        <v>1659</v>
      </c>
      <c r="G146" s="219" t="s">
        <v>165</v>
      </c>
      <c r="H146" s="220" t="n">
        <v>57.524</v>
      </c>
      <c r="I146" s="221" t="n">
        <v>18.55</v>
      </c>
      <c r="J146" s="221" t="n">
        <f aca="false">ROUND(I146*H146,2)</f>
        <v>1067.07</v>
      </c>
      <c r="K146" s="222"/>
      <c r="L146" s="25"/>
      <c r="M146" s="223"/>
      <c r="N146" s="224" t="s">
        <v>36</v>
      </c>
      <c r="O146" s="225" t="n">
        <v>1.2</v>
      </c>
      <c r="P146" s="225" t="n">
        <f aca="false">O146*H146</f>
        <v>69.0288</v>
      </c>
      <c r="Q146" s="225" t="n">
        <v>0</v>
      </c>
      <c r="R146" s="225" t="n">
        <f aca="false">Q146*H146</f>
        <v>0</v>
      </c>
      <c r="S146" s="225" t="n">
        <v>0.088</v>
      </c>
      <c r="T146" s="226" t="n">
        <f aca="false">S146*H146</f>
        <v>5.062112</v>
      </c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R146" s="227" t="s">
        <v>166</v>
      </c>
      <c r="AT146" s="227" t="s">
        <v>162</v>
      </c>
      <c r="AU146" s="227" t="s">
        <v>78</v>
      </c>
      <c r="AY146" s="3" t="s">
        <v>158</v>
      </c>
      <c r="BE146" s="228" t="n">
        <f aca="false">IF(N146="základná",J146,0)</f>
        <v>0</v>
      </c>
      <c r="BF146" s="228" t="n">
        <f aca="false">IF(N146="znížená",J146,0)</f>
        <v>1067.07</v>
      </c>
      <c r="BG146" s="228" t="n">
        <f aca="false">IF(N146="zákl. prenesená",J146,0)</f>
        <v>0</v>
      </c>
      <c r="BH146" s="228" t="n">
        <f aca="false">IF(N146="zníž. prenesená",J146,0)</f>
        <v>0</v>
      </c>
      <c r="BI146" s="228" t="n">
        <f aca="false">IF(N146="nulová",J146,0)</f>
        <v>0</v>
      </c>
      <c r="BJ146" s="3" t="s">
        <v>161</v>
      </c>
      <c r="BK146" s="228" t="n">
        <f aca="false">ROUND(I146*H146,2)</f>
        <v>1067.07</v>
      </c>
      <c r="BL146" s="3" t="s">
        <v>166</v>
      </c>
      <c r="BM146" s="227" t="s">
        <v>1660</v>
      </c>
    </row>
    <row r="147" s="26" customFormat="true" ht="24.15" hidden="false" customHeight="true" outlineLevel="0" collapsed="false">
      <c r="A147" s="19"/>
      <c r="B147" s="20"/>
      <c r="C147" s="216" t="s">
        <v>187</v>
      </c>
      <c r="D147" s="216" t="s">
        <v>162</v>
      </c>
      <c r="E147" s="217" t="s">
        <v>1661</v>
      </c>
      <c r="F147" s="218" t="s">
        <v>1662</v>
      </c>
      <c r="G147" s="219" t="s">
        <v>165</v>
      </c>
      <c r="H147" s="220" t="n">
        <v>15.07</v>
      </c>
      <c r="I147" s="221" t="n">
        <v>12.37</v>
      </c>
      <c r="J147" s="221" t="n">
        <f aca="false">ROUND(I147*H147,2)</f>
        <v>186.42</v>
      </c>
      <c r="K147" s="222"/>
      <c r="L147" s="25"/>
      <c r="M147" s="223"/>
      <c r="N147" s="224" t="s">
        <v>36</v>
      </c>
      <c r="O147" s="225" t="n">
        <v>1.2</v>
      </c>
      <c r="P147" s="225" t="n">
        <f aca="false">O147*H147</f>
        <v>18.084</v>
      </c>
      <c r="Q147" s="225" t="n">
        <v>0</v>
      </c>
      <c r="R147" s="225" t="n">
        <f aca="false">Q147*H147</f>
        <v>0</v>
      </c>
      <c r="S147" s="225" t="n">
        <v>0.067</v>
      </c>
      <c r="T147" s="226" t="n">
        <f aca="false">S147*H147</f>
        <v>1.00969</v>
      </c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R147" s="227" t="s">
        <v>166</v>
      </c>
      <c r="AT147" s="227" t="s">
        <v>162</v>
      </c>
      <c r="AU147" s="227" t="s">
        <v>78</v>
      </c>
      <c r="AY147" s="3" t="s">
        <v>158</v>
      </c>
      <c r="BE147" s="228" t="n">
        <f aca="false">IF(N147="základná",J147,0)</f>
        <v>0</v>
      </c>
      <c r="BF147" s="228" t="n">
        <f aca="false">IF(N147="znížená",J147,0)</f>
        <v>186.42</v>
      </c>
      <c r="BG147" s="228" t="n">
        <f aca="false">IF(N147="zákl. prenesená",J147,0)</f>
        <v>0</v>
      </c>
      <c r="BH147" s="228" t="n">
        <f aca="false">IF(N147="zníž. prenesená",J147,0)</f>
        <v>0</v>
      </c>
      <c r="BI147" s="228" t="n">
        <f aca="false">IF(N147="nulová",J147,0)</f>
        <v>0</v>
      </c>
      <c r="BJ147" s="3" t="s">
        <v>161</v>
      </c>
      <c r="BK147" s="228" t="n">
        <f aca="false">ROUND(I147*H147,2)</f>
        <v>186.42</v>
      </c>
      <c r="BL147" s="3" t="s">
        <v>166</v>
      </c>
      <c r="BM147" s="227" t="s">
        <v>1663</v>
      </c>
    </row>
    <row r="148" s="26" customFormat="true" ht="24.15" hidden="false" customHeight="true" outlineLevel="0" collapsed="false">
      <c r="A148" s="19"/>
      <c r="B148" s="20"/>
      <c r="C148" s="216" t="s">
        <v>193</v>
      </c>
      <c r="D148" s="216" t="s">
        <v>162</v>
      </c>
      <c r="E148" s="217" t="s">
        <v>1664</v>
      </c>
      <c r="F148" s="218" t="s">
        <v>1665</v>
      </c>
      <c r="G148" s="219" t="s">
        <v>165</v>
      </c>
      <c r="H148" s="220" t="n">
        <v>538.649</v>
      </c>
      <c r="I148" s="221" t="n">
        <v>8.51</v>
      </c>
      <c r="J148" s="221" t="n">
        <f aca="false">ROUND(I148*H148,2)</f>
        <v>4583.9</v>
      </c>
      <c r="K148" s="222"/>
      <c r="L148" s="25"/>
      <c r="M148" s="223"/>
      <c r="N148" s="224" t="s">
        <v>36</v>
      </c>
      <c r="O148" s="225" t="n">
        <v>1.2</v>
      </c>
      <c r="P148" s="225" t="n">
        <f aca="false">O148*H148</f>
        <v>646.3788</v>
      </c>
      <c r="Q148" s="225" t="n">
        <v>0</v>
      </c>
      <c r="R148" s="225" t="n">
        <f aca="false">Q148*H148</f>
        <v>0</v>
      </c>
      <c r="S148" s="225" t="n">
        <v>0.061</v>
      </c>
      <c r="T148" s="226" t="n">
        <f aca="false">S148*H148</f>
        <v>32.857589</v>
      </c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R148" s="227" t="s">
        <v>166</v>
      </c>
      <c r="AT148" s="227" t="s">
        <v>162</v>
      </c>
      <c r="AU148" s="227" t="s">
        <v>78</v>
      </c>
      <c r="AY148" s="3" t="s">
        <v>158</v>
      </c>
      <c r="BE148" s="228" t="n">
        <f aca="false">IF(N148="základná",J148,0)</f>
        <v>0</v>
      </c>
      <c r="BF148" s="228" t="n">
        <f aca="false">IF(N148="znížená",J148,0)</f>
        <v>4583.9</v>
      </c>
      <c r="BG148" s="228" t="n">
        <f aca="false">IF(N148="zákl. prenesená",J148,0)</f>
        <v>0</v>
      </c>
      <c r="BH148" s="228" t="n">
        <f aca="false">IF(N148="zníž. prenesená",J148,0)</f>
        <v>0</v>
      </c>
      <c r="BI148" s="228" t="n">
        <f aca="false">IF(N148="nulová",J148,0)</f>
        <v>0</v>
      </c>
      <c r="BJ148" s="3" t="s">
        <v>161</v>
      </c>
      <c r="BK148" s="228" t="n">
        <f aca="false">ROUND(I148*H148,2)</f>
        <v>4583.9</v>
      </c>
      <c r="BL148" s="3" t="s">
        <v>166</v>
      </c>
      <c r="BM148" s="227" t="s">
        <v>1666</v>
      </c>
    </row>
    <row r="149" s="26" customFormat="true" ht="24.15" hidden="false" customHeight="true" outlineLevel="0" collapsed="false">
      <c r="A149" s="19"/>
      <c r="B149" s="20"/>
      <c r="C149" s="216" t="s">
        <v>244</v>
      </c>
      <c r="D149" s="216" t="s">
        <v>162</v>
      </c>
      <c r="E149" s="217" t="s">
        <v>228</v>
      </c>
      <c r="F149" s="218" t="s">
        <v>229</v>
      </c>
      <c r="G149" s="219" t="s">
        <v>230</v>
      </c>
      <c r="H149" s="220" t="n">
        <v>54.586</v>
      </c>
      <c r="I149" s="221" t="n">
        <v>11.47</v>
      </c>
      <c r="J149" s="221" t="n">
        <f aca="false">ROUND(I149*H149,2)</f>
        <v>626.1</v>
      </c>
      <c r="K149" s="222"/>
      <c r="L149" s="25"/>
      <c r="M149" s="223"/>
      <c r="N149" s="224" t="s">
        <v>36</v>
      </c>
      <c r="O149" s="225" t="n">
        <v>0</v>
      </c>
      <c r="P149" s="225" t="n">
        <f aca="false">O149*H149</f>
        <v>0</v>
      </c>
      <c r="Q149" s="225" t="n">
        <v>0</v>
      </c>
      <c r="R149" s="225" t="n">
        <f aca="false">Q149*H149</f>
        <v>0</v>
      </c>
      <c r="S149" s="225" t="n">
        <v>0</v>
      </c>
      <c r="T149" s="226" t="n">
        <f aca="false">S149*H149</f>
        <v>0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R149" s="227" t="s">
        <v>166</v>
      </c>
      <c r="AT149" s="227" t="s">
        <v>162</v>
      </c>
      <c r="AU149" s="227" t="s">
        <v>78</v>
      </c>
      <c r="AY149" s="3" t="s">
        <v>158</v>
      </c>
      <c r="BE149" s="228" t="n">
        <f aca="false">IF(N149="základná",J149,0)</f>
        <v>0</v>
      </c>
      <c r="BF149" s="228" t="n">
        <f aca="false">IF(N149="znížená",J149,0)</f>
        <v>626.1</v>
      </c>
      <c r="BG149" s="228" t="n">
        <f aca="false">IF(N149="zákl. prenesená",J149,0)</f>
        <v>0</v>
      </c>
      <c r="BH149" s="228" t="n">
        <f aca="false">IF(N149="zníž. prenesená",J149,0)</f>
        <v>0</v>
      </c>
      <c r="BI149" s="228" t="n">
        <f aca="false">IF(N149="nulová",J149,0)</f>
        <v>0</v>
      </c>
      <c r="BJ149" s="3" t="s">
        <v>161</v>
      </c>
      <c r="BK149" s="228" t="n">
        <f aca="false">ROUND(I149*H149,2)</f>
        <v>626.1</v>
      </c>
      <c r="BL149" s="3" t="s">
        <v>166</v>
      </c>
      <c r="BM149" s="227" t="s">
        <v>1667</v>
      </c>
    </row>
    <row r="150" s="26" customFormat="true" ht="24.15" hidden="false" customHeight="true" outlineLevel="0" collapsed="false">
      <c r="A150" s="19"/>
      <c r="B150" s="20"/>
      <c r="C150" s="216" t="s">
        <v>298</v>
      </c>
      <c r="D150" s="216" t="s">
        <v>162</v>
      </c>
      <c r="E150" s="217" t="s">
        <v>538</v>
      </c>
      <c r="F150" s="218" t="s">
        <v>539</v>
      </c>
      <c r="G150" s="219" t="s">
        <v>230</v>
      </c>
      <c r="H150" s="220" t="n">
        <v>545.86</v>
      </c>
      <c r="I150" s="221" t="n">
        <v>8.04</v>
      </c>
      <c r="J150" s="221" t="n">
        <f aca="false">ROUND(I150*H150,2)</f>
        <v>4388.71</v>
      </c>
      <c r="K150" s="222"/>
      <c r="L150" s="25"/>
      <c r="M150" s="223"/>
      <c r="N150" s="224" t="s">
        <v>36</v>
      </c>
      <c r="O150" s="225" t="n">
        <v>0.618</v>
      </c>
      <c r="P150" s="225" t="n">
        <f aca="false">O150*H150</f>
        <v>337.34148</v>
      </c>
      <c r="Q150" s="225" t="n">
        <v>0</v>
      </c>
      <c r="R150" s="225" t="n">
        <f aca="false">Q150*H150</f>
        <v>0</v>
      </c>
      <c r="S150" s="225" t="n">
        <v>0</v>
      </c>
      <c r="T150" s="226" t="n">
        <f aca="false">S150*H150</f>
        <v>0</v>
      </c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R150" s="227" t="s">
        <v>166</v>
      </c>
      <c r="AT150" s="227" t="s">
        <v>162</v>
      </c>
      <c r="AU150" s="227" t="s">
        <v>78</v>
      </c>
      <c r="AY150" s="3" t="s">
        <v>158</v>
      </c>
      <c r="BE150" s="228" t="n">
        <f aca="false">IF(N150="základná",J150,0)</f>
        <v>0</v>
      </c>
      <c r="BF150" s="228" t="n">
        <f aca="false">IF(N150="znížená",J150,0)</f>
        <v>4388.71</v>
      </c>
      <c r="BG150" s="228" t="n">
        <f aca="false">IF(N150="zákl. prenesená",J150,0)</f>
        <v>0</v>
      </c>
      <c r="BH150" s="228" t="n">
        <f aca="false">IF(N150="zníž. prenesená",J150,0)</f>
        <v>0</v>
      </c>
      <c r="BI150" s="228" t="n">
        <f aca="false">IF(N150="nulová",J150,0)</f>
        <v>0</v>
      </c>
      <c r="BJ150" s="3" t="s">
        <v>161</v>
      </c>
      <c r="BK150" s="228" t="n">
        <f aca="false">ROUND(I150*H150,2)</f>
        <v>4388.71</v>
      </c>
      <c r="BL150" s="3" t="s">
        <v>166</v>
      </c>
      <c r="BM150" s="227" t="s">
        <v>1668</v>
      </c>
    </row>
    <row r="151" s="26" customFormat="true" ht="21.75" hidden="false" customHeight="true" outlineLevel="0" collapsed="false">
      <c r="A151" s="19"/>
      <c r="B151" s="20"/>
      <c r="C151" s="216" t="s">
        <v>673</v>
      </c>
      <c r="D151" s="216" t="s">
        <v>162</v>
      </c>
      <c r="E151" s="217" t="s">
        <v>233</v>
      </c>
      <c r="F151" s="218" t="s">
        <v>234</v>
      </c>
      <c r="G151" s="219" t="s">
        <v>230</v>
      </c>
      <c r="H151" s="220" t="n">
        <v>54.586</v>
      </c>
      <c r="I151" s="221" t="n">
        <v>15.61</v>
      </c>
      <c r="J151" s="221" t="n">
        <f aca="false">ROUND(I151*H151,2)</f>
        <v>852.09</v>
      </c>
      <c r="K151" s="222"/>
      <c r="L151" s="25"/>
      <c r="M151" s="223"/>
      <c r="N151" s="224" t="s">
        <v>36</v>
      </c>
      <c r="O151" s="225" t="n">
        <v>0</v>
      </c>
      <c r="P151" s="225" t="n">
        <f aca="false">O151*H151</f>
        <v>0</v>
      </c>
      <c r="Q151" s="225" t="n">
        <v>0</v>
      </c>
      <c r="R151" s="225" t="n">
        <f aca="false">Q151*H151</f>
        <v>0</v>
      </c>
      <c r="S151" s="225" t="n">
        <v>0</v>
      </c>
      <c r="T151" s="226" t="n">
        <f aca="false">S151*H151</f>
        <v>0</v>
      </c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R151" s="227" t="s">
        <v>166</v>
      </c>
      <c r="AT151" s="227" t="s">
        <v>162</v>
      </c>
      <c r="AU151" s="227" t="s">
        <v>78</v>
      </c>
      <c r="AY151" s="3" t="s">
        <v>158</v>
      </c>
      <c r="BE151" s="228" t="n">
        <f aca="false">IF(N151="základná",J151,0)</f>
        <v>0</v>
      </c>
      <c r="BF151" s="228" t="n">
        <f aca="false">IF(N151="znížená",J151,0)</f>
        <v>852.09</v>
      </c>
      <c r="BG151" s="228" t="n">
        <f aca="false">IF(N151="zákl. prenesená",J151,0)</f>
        <v>0</v>
      </c>
      <c r="BH151" s="228" t="n">
        <f aca="false">IF(N151="zníž. prenesená",J151,0)</f>
        <v>0</v>
      </c>
      <c r="BI151" s="228" t="n">
        <f aca="false">IF(N151="nulová",J151,0)</f>
        <v>0</v>
      </c>
      <c r="BJ151" s="3" t="s">
        <v>161</v>
      </c>
      <c r="BK151" s="228" t="n">
        <f aca="false">ROUND(I151*H151,2)</f>
        <v>852.09</v>
      </c>
      <c r="BL151" s="3" t="s">
        <v>166</v>
      </c>
      <c r="BM151" s="227" t="s">
        <v>1669</v>
      </c>
    </row>
    <row r="152" s="26" customFormat="true" ht="24.15" hidden="false" customHeight="true" outlineLevel="0" collapsed="false">
      <c r="A152" s="19"/>
      <c r="B152" s="20"/>
      <c r="C152" s="216" t="s">
        <v>711</v>
      </c>
      <c r="D152" s="216" t="s">
        <v>162</v>
      </c>
      <c r="E152" s="217" t="s">
        <v>237</v>
      </c>
      <c r="F152" s="218" t="s">
        <v>238</v>
      </c>
      <c r="G152" s="219" t="s">
        <v>230</v>
      </c>
      <c r="H152" s="220" t="n">
        <v>545.86</v>
      </c>
      <c r="I152" s="221" t="n">
        <v>0.51</v>
      </c>
      <c r="J152" s="221" t="n">
        <f aca="false">ROUND(I152*H152,2)</f>
        <v>278.39</v>
      </c>
      <c r="K152" s="222"/>
      <c r="L152" s="25"/>
      <c r="M152" s="223"/>
      <c r="N152" s="224" t="s">
        <v>36</v>
      </c>
      <c r="O152" s="225" t="n">
        <v>0</v>
      </c>
      <c r="P152" s="225" t="n">
        <f aca="false">O152*H152</f>
        <v>0</v>
      </c>
      <c r="Q152" s="225" t="n">
        <v>0</v>
      </c>
      <c r="R152" s="225" t="n">
        <f aca="false">Q152*H152</f>
        <v>0</v>
      </c>
      <c r="S152" s="225" t="n">
        <v>0</v>
      </c>
      <c r="T152" s="226" t="n">
        <f aca="false">S152*H152</f>
        <v>0</v>
      </c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R152" s="227" t="s">
        <v>166</v>
      </c>
      <c r="AT152" s="227" t="s">
        <v>162</v>
      </c>
      <c r="AU152" s="227" t="s">
        <v>78</v>
      </c>
      <c r="AY152" s="3" t="s">
        <v>158</v>
      </c>
      <c r="BE152" s="228" t="n">
        <f aca="false">IF(N152="základná",J152,0)</f>
        <v>0</v>
      </c>
      <c r="BF152" s="228" t="n">
        <f aca="false">IF(N152="znížená",J152,0)</f>
        <v>278.39</v>
      </c>
      <c r="BG152" s="228" t="n">
        <f aca="false">IF(N152="zákl. prenesená",J152,0)</f>
        <v>0</v>
      </c>
      <c r="BH152" s="228" t="n">
        <f aca="false">IF(N152="zníž. prenesená",J152,0)</f>
        <v>0</v>
      </c>
      <c r="BI152" s="228" t="n">
        <f aca="false">IF(N152="nulová",J152,0)</f>
        <v>0</v>
      </c>
      <c r="BJ152" s="3" t="s">
        <v>161</v>
      </c>
      <c r="BK152" s="228" t="n">
        <f aca="false">ROUND(I152*H152,2)</f>
        <v>278.39</v>
      </c>
      <c r="BL152" s="3" t="s">
        <v>166</v>
      </c>
      <c r="BM152" s="227" t="s">
        <v>1670</v>
      </c>
    </row>
    <row r="153" s="26" customFormat="true" ht="24.15" hidden="false" customHeight="true" outlineLevel="0" collapsed="false">
      <c r="A153" s="19"/>
      <c r="B153" s="20"/>
      <c r="C153" s="216" t="s">
        <v>1320</v>
      </c>
      <c r="D153" s="216" t="s">
        <v>162</v>
      </c>
      <c r="E153" s="217" t="s">
        <v>363</v>
      </c>
      <c r="F153" s="218" t="s">
        <v>364</v>
      </c>
      <c r="G153" s="219" t="s">
        <v>230</v>
      </c>
      <c r="H153" s="220" t="n">
        <v>54.586</v>
      </c>
      <c r="I153" s="221" t="n">
        <v>11.58</v>
      </c>
      <c r="J153" s="221" t="n">
        <f aca="false">ROUND(I153*H153,2)</f>
        <v>632.11</v>
      </c>
      <c r="K153" s="222"/>
      <c r="L153" s="25"/>
      <c r="M153" s="223"/>
      <c r="N153" s="224" t="s">
        <v>36</v>
      </c>
      <c r="O153" s="225" t="n">
        <v>0</v>
      </c>
      <c r="P153" s="225" t="n">
        <f aca="false">O153*H153</f>
        <v>0</v>
      </c>
      <c r="Q153" s="225" t="n">
        <v>0</v>
      </c>
      <c r="R153" s="225" t="n">
        <f aca="false">Q153*H153</f>
        <v>0</v>
      </c>
      <c r="S153" s="225" t="n">
        <v>0</v>
      </c>
      <c r="T153" s="226" t="n">
        <f aca="false">S153*H153</f>
        <v>0</v>
      </c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R153" s="227" t="s">
        <v>166</v>
      </c>
      <c r="AT153" s="227" t="s">
        <v>162</v>
      </c>
      <c r="AU153" s="227" t="s">
        <v>78</v>
      </c>
      <c r="AY153" s="3" t="s">
        <v>158</v>
      </c>
      <c r="BE153" s="228" t="n">
        <f aca="false">IF(N153="základná",J153,0)</f>
        <v>0</v>
      </c>
      <c r="BF153" s="228" t="n">
        <f aca="false">IF(N153="znížená",J153,0)</f>
        <v>632.11</v>
      </c>
      <c r="BG153" s="228" t="n">
        <f aca="false">IF(N153="zákl. prenesená",J153,0)</f>
        <v>0</v>
      </c>
      <c r="BH153" s="228" t="n">
        <f aca="false">IF(N153="zníž. prenesená",J153,0)</f>
        <v>0</v>
      </c>
      <c r="BI153" s="228" t="n">
        <f aca="false">IF(N153="nulová",J153,0)</f>
        <v>0</v>
      </c>
      <c r="BJ153" s="3" t="s">
        <v>161</v>
      </c>
      <c r="BK153" s="228" t="n">
        <f aca="false">ROUND(I153*H153,2)</f>
        <v>632.11</v>
      </c>
      <c r="BL153" s="3" t="s">
        <v>166</v>
      </c>
      <c r="BM153" s="227" t="s">
        <v>1671</v>
      </c>
    </row>
    <row r="154" s="26" customFormat="true" ht="24.15" hidden="false" customHeight="true" outlineLevel="0" collapsed="false">
      <c r="A154" s="19"/>
      <c r="B154" s="20"/>
      <c r="C154" s="216" t="s">
        <v>627</v>
      </c>
      <c r="D154" s="216" t="s">
        <v>162</v>
      </c>
      <c r="E154" s="217" t="s">
        <v>245</v>
      </c>
      <c r="F154" s="218" t="s">
        <v>246</v>
      </c>
      <c r="G154" s="219" t="s">
        <v>230</v>
      </c>
      <c r="H154" s="220" t="n">
        <v>54.586</v>
      </c>
      <c r="I154" s="221" t="n">
        <v>60</v>
      </c>
      <c r="J154" s="221" t="n">
        <f aca="false">ROUND(I154*H154,2)</f>
        <v>3275.16</v>
      </c>
      <c r="K154" s="222"/>
      <c r="L154" s="25"/>
      <c r="M154" s="223"/>
      <c r="N154" s="224" t="s">
        <v>36</v>
      </c>
      <c r="O154" s="225" t="n">
        <v>0</v>
      </c>
      <c r="P154" s="225" t="n">
        <f aca="false">O154*H154</f>
        <v>0</v>
      </c>
      <c r="Q154" s="225" t="n">
        <v>0</v>
      </c>
      <c r="R154" s="225" t="n">
        <f aca="false">Q154*H154</f>
        <v>0</v>
      </c>
      <c r="S154" s="225" t="n">
        <v>0</v>
      </c>
      <c r="T154" s="226" t="n">
        <f aca="false">S154*H154</f>
        <v>0</v>
      </c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R154" s="227" t="s">
        <v>166</v>
      </c>
      <c r="AT154" s="227" t="s">
        <v>162</v>
      </c>
      <c r="AU154" s="227" t="s">
        <v>78</v>
      </c>
      <c r="AY154" s="3" t="s">
        <v>158</v>
      </c>
      <c r="BE154" s="228" t="n">
        <f aca="false">IF(N154="základná",J154,0)</f>
        <v>0</v>
      </c>
      <c r="BF154" s="228" t="n">
        <f aca="false">IF(N154="znížená",J154,0)</f>
        <v>3275.16</v>
      </c>
      <c r="BG154" s="228" t="n">
        <f aca="false">IF(N154="zákl. prenesená",J154,0)</f>
        <v>0</v>
      </c>
      <c r="BH154" s="228" t="n">
        <f aca="false">IF(N154="zníž. prenesená",J154,0)</f>
        <v>0</v>
      </c>
      <c r="BI154" s="228" t="n">
        <f aca="false">IF(N154="nulová",J154,0)</f>
        <v>0</v>
      </c>
      <c r="BJ154" s="3" t="s">
        <v>161</v>
      </c>
      <c r="BK154" s="228" t="n">
        <f aca="false">ROUND(I154*H154,2)</f>
        <v>3275.16</v>
      </c>
      <c r="BL154" s="3" t="s">
        <v>166</v>
      </c>
      <c r="BM154" s="227" t="s">
        <v>1672</v>
      </c>
    </row>
    <row r="155" s="200" customFormat="true" ht="25.9" hidden="false" customHeight="true" outlineLevel="0" collapsed="false">
      <c r="B155" s="201"/>
      <c r="C155" s="202"/>
      <c r="D155" s="203" t="s">
        <v>69</v>
      </c>
      <c r="E155" s="204" t="s">
        <v>248</v>
      </c>
      <c r="F155" s="204" t="s">
        <v>249</v>
      </c>
      <c r="G155" s="202"/>
      <c r="H155" s="202"/>
      <c r="I155" s="202"/>
      <c r="J155" s="205" t="n">
        <f aca="false">BK155</f>
        <v>39.25</v>
      </c>
      <c r="K155" s="202"/>
      <c r="L155" s="206"/>
      <c r="M155" s="207"/>
      <c r="N155" s="208"/>
      <c r="O155" s="208"/>
      <c r="P155" s="209" t="n">
        <f aca="false">P156</f>
        <v>1.441349</v>
      </c>
      <c r="Q155" s="208"/>
      <c r="R155" s="209" t="n">
        <f aca="false">R156</f>
        <v>0</v>
      </c>
      <c r="S155" s="208"/>
      <c r="T155" s="210" t="n">
        <f aca="false">T156</f>
        <v>0</v>
      </c>
      <c r="AR155" s="211" t="s">
        <v>78</v>
      </c>
      <c r="AT155" s="212" t="s">
        <v>69</v>
      </c>
      <c r="AU155" s="212" t="s">
        <v>70</v>
      </c>
      <c r="AY155" s="211" t="s">
        <v>158</v>
      </c>
      <c r="BK155" s="213" t="n">
        <f aca="false">BK156</f>
        <v>39.25</v>
      </c>
    </row>
    <row r="156" s="26" customFormat="true" ht="24.15" hidden="false" customHeight="true" outlineLevel="0" collapsed="false">
      <c r="A156" s="19"/>
      <c r="B156" s="20"/>
      <c r="C156" s="216" t="s">
        <v>286</v>
      </c>
      <c r="D156" s="216" t="s">
        <v>162</v>
      </c>
      <c r="E156" s="217" t="s">
        <v>1673</v>
      </c>
      <c r="F156" s="218" t="s">
        <v>1674</v>
      </c>
      <c r="G156" s="219" t="s">
        <v>230</v>
      </c>
      <c r="H156" s="220" t="n">
        <v>4.381</v>
      </c>
      <c r="I156" s="221" t="n">
        <v>8.96</v>
      </c>
      <c r="J156" s="221" t="n">
        <f aca="false">ROUND(I156*H156,2)</f>
        <v>39.25</v>
      </c>
      <c r="K156" s="222"/>
      <c r="L156" s="25"/>
      <c r="M156" s="223"/>
      <c r="N156" s="224" t="s">
        <v>36</v>
      </c>
      <c r="O156" s="225" t="n">
        <v>0.329</v>
      </c>
      <c r="P156" s="225" t="n">
        <f aca="false">O156*H156</f>
        <v>1.441349</v>
      </c>
      <c r="Q156" s="225" t="n">
        <v>0</v>
      </c>
      <c r="R156" s="225" t="n">
        <f aca="false">Q156*H156</f>
        <v>0</v>
      </c>
      <c r="S156" s="225" t="n">
        <v>0</v>
      </c>
      <c r="T156" s="226" t="n">
        <f aca="false">S156*H156</f>
        <v>0</v>
      </c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R156" s="227" t="s">
        <v>166</v>
      </c>
      <c r="AT156" s="227" t="s">
        <v>162</v>
      </c>
      <c r="AU156" s="227" t="s">
        <v>78</v>
      </c>
      <c r="AY156" s="3" t="s">
        <v>158</v>
      </c>
      <c r="BE156" s="228" t="n">
        <f aca="false">IF(N156="základná",J156,0)</f>
        <v>0</v>
      </c>
      <c r="BF156" s="228" t="n">
        <f aca="false">IF(N156="znížená",J156,0)</f>
        <v>39.25</v>
      </c>
      <c r="BG156" s="228" t="n">
        <f aca="false">IF(N156="zákl. prenesená",J156,0)</f>
        <v>0</v>
      </c>
      <c r="BH156" s="228" t="n">
        <f aca="false">IF(N156="zníž. prenesená",J156,0)</f>
        <v>0</v>
      </c>
      <c r="BI156" s="228" t="n">
        <f aca="false">IF(N156="nulová",J156,0)</f>
        <v>0</v>
      </c>
      <c r="BJ156" s="3" t="s">
        <v>161</v>
      </c>
      <c r="BK156" s="228" t="n">
        <f aca="false">ROUND(I156*H156,2)</f>
        <v>39.25</v>
      </c>
      <c r="BL156" s="3" t="s">
        <v>166</v>
      </c>
      <c r="BM156" s="227" t="s">
        <v>1675</v>
      </c>
    </row>
    <row r="157" s="200" customFormat="true" ht="25.9" hidden="false" customHeight="true" outlineLevel="0" collapsed="false">
      <c r="B157" s="201"/>
      <c r="C157" s="202"/>
      <c r="D157" s="203" t="s">
        <v>69</v>
      </c>
      <c r="E157" s="204" t="s">
        <v>156</v>
      </c>
      <c r="F157" s="204" t="s">
        <v>157</v>
      </c>
      <c r="G157" s="202"/>
      <c r="H157" s="202"/>
      <c r="I157" s="202"/>
      <c r="J157" s="205" t="n">
        <f aca="false">BK157</f>
        <v>210</v>
      </c>
      <c r="K157" s="202"/>
      <c r="L157" s="206"/>
      <c r="M157" s="207"/>
      <c r="N157" s="208"/>
      <c r="O157" s="208"/>
      <c r="P157" s="209" t="n">
        <f aca="false">P158</f>
        <v>2.66</v>
      </c>
      <c r="Q157" s="208"/>
      <c r="R157" s="209" t="n">
        <f aca="false">R158</f>
        <v>0</v>
      </c>
      <c r="S157" s="208"/>
      <c r="T157" s="210" t="n">
        <f aca="false">T158</f>
        <v>0</v>
      </c>
      <c r="AR157" s="211" t="s">
        <v>78</v>
      </c>
      <c r="AT157" s="212" t="s">
        <v>69</v>
      </c>
      <c r="AU157" s="212" t="s">
        <v>70</v>
      </c>
      <c r="AY157" s="211" t="s">
        <v>158</v>
      </c>
      <c r="BK157" s="213" t="n">
        <f aca="false">BK158</f>
        <v>210</v>
      </c>
    </row>
    <row r="158" s="200" customFormat="true" ht="22.8" hidden="false" customHeight="true" outlineLevel="0" collapsed="false">
      <c r="B158" s="201"/>
      <c r="C158" s="202"/>
      <c r="D158" s="203" t="s">
        <v>69</v>
      </c>
      <c r="E158" s="214" t="s">
        <v>78</v>
      </c>
      <c r="F158" s="214" t="s">
        <v>324</v>
      </c>
      <c r="G158" s="202"/>
      <c r="H158" s="202"/>
      <c r="I158" s="202"/>
      <c r="J158" s="215" t="n">
        <f aca="false">BK158</f>
        <v>210</v>
      </c>
      <c r="K158" s="202"/>
      <c r="L158" s="206"/>
      <c r="M158" s="207"/>
      <c r="N158" s="208"/>
      <c r="O158" s="208"/>
      <c r="P158" s="209" t="n">
        <f aca="false">P159</f>
        <v>2.66</v>
      </c>
      <c r="Q158" s="208"/>
      <c r="R158" s="209" t="n">
        <f aca="false">R159</f>
        <v>0</v>
      </c>
      <c r="S158" s="208"/>
      <c r="T158" s="210" t="n">
        <f aca="false">T159</f>
        <v>0</v>
      </c>
      <c r="AR158" s="211" t="s">
        <v>78</v>
      </c>
      <c r="AT158" s="212" t="s">
        <v>69</v>
      </c>
      <c r="AU158" s="212" t="s">
        <v>78</v>
      </c>
      <c r="AY158" s="211" t="s">
        <v>158</v>
      </c>
      <c r="BK158" s="213" t="n">
        <f aca="false">BK159</f>
        <v>210</v>
      </c>
    </row>
    <row r="159" s="26" customFormat="true" ht="24.15" hidden="false" customHeight="true" outlineLevel="0" collapsed="false">
      <c r="A159" s="19"/>
      <c r="B159" s="20"/>
      <c r="C159" s="216" t="s">
        <v>78</v>
      </c>
      <c r="D159" s="216" t="s">
        <v>162</v>
      </c>
      <c r="E159" s="217" t="s">
        <v>1676</v>
      </c>
      <c r="F159" s="218" t="s">
        <v>1677</v>
      </c>
      <c r="G159" s="219" t="s">
        <v>217</v>
      </c>
      <c r="H159" s="220" t="n">
        <v>10</v>
      </c>
      <c r="I159" s="221" t="n">
        <v>21</v>
      </c>
      <c r="J159" s="221" t="n">
        <f aca="false">ROUND(I159*H159,2)</f>
        <v>210</v>
      </c>
      <c r="K159" s="222"/>
      <c r="L159" s="25"/>
      <c r="M159" s="223"/>
      <c r="N159" s="224" t="s">
        <v>36</v>
      </c>
      <c r="O159" s="225" t="n">
        <v>0.266</v>
      </c>
      <c r="P159" s="225" t="n">
        <f aca="false">O159*H159</f>
        <v>2.66</v>
      </c>
      <c r="Q159" s="225" t="n">
        <v>0</v>
      </c>
      <c r="R159" s="225" t="n">
        <f aca="false">Q159*H159</f>
        <v>0</v>
      </c>
      <c r="S159" s="225" t="n">
        <v>0</v>
      </c>
      <c r="T159" s="226" t="n">
        <f aca="false">S159*H159</f>
        <v>0</v>
      </c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R159" s="227" t="s">
        <v>166</v>
      </c>
      <c r="AT159" s="227" t="s">
        <v>162</v>
      </c>
      <c r="AU159" s="227" t="s">
        <v>161</v>
      </c>
      <c r="AY159" s="3" t="s">
        <v>158</v>
      </c>
      <c r="BE159" s="228" t="n">
        <f aca="false">IF(N159="základná",J159,0)</f>
        <v>0</v>
      </c>
      <c r="BF159" s="228" t="n">
        <f aca="false">IF(N159="znížená",J159,0)</f>
        <v>210</v>
      </c>
      <c r="BG159" s="228" t="n">
        <f aca="false">IF(N159="zákl. prenesená",J159,0)</f>
        <v>0</v>
      </c>
      <c r="BH159" s="228" t="n">
        <f aca="false">IF(N159="zníž. prenesená",J159,0)</f>
        <v>0</v>
      </c>
      <c r="BI159" s="228" t="n">
        <f aca="false">IF(N159="nulová",J159,0)</f>
        <v>0</v>
      </c>
      <c r="BJ159" s="3" t="s">
        <v>161</v>
      </c>
      <c r="BK159" s="228" t="n">
        <f aca="false">ROUND(I159*H159,2)</f>
        <v>210</v>
      </c>
      <c r="BL159" s="3" t="s">
        <v>166</v>
      </c>
      <c r="BM159" s="227" t="s">
        <v>1678</v>
      </c>
    </row>
    <row r="160" s="200" customFormat="true" ht="25.9" hidden="false" customHeight="true" outlineLevel="0" collapsed="false">
      <c r="B160" s="201"/>
      <c r="C160" s="202"/>
      <c r="D160" s="203" t="s">
        <v>69</v>
      </c>
      <c r="E160" s="204" t="s">
        <v>373</v>
      </c>
      <c r="F160" s="204" t="s">
        <v>374</v>
      </c>
      <c r="G160" s="202"/>
      <c r="H160" s="202"/>
      <c r="I160" s="202"/>
      <c r="J160" s="205" t="n">
        <f aca="false">BK160</f>
        <v>146.84</v>
      </c>
      <c r="K160" s="202"/>
      <c r="L160" s="206"/>
      <c r="M160" s="207"/>
      <c r="N160" s="208"/>
      <c r="O160" s="208"/>
      <c r="P160" s="209" t="n">
        <f aca="false">SUM(P161:P165)</f>
        <v>1.6668638</v>
      </c>
      <c r="Q160" s="208"/>
      <c r="R160" s="209" t="n">
        <f aca="false">SUM(R161:R165)</f>
        <v>0.0141887</v>
      </c>
      <c r="S160" s="208"/>
      <c r="T160" s="210" t="n">
        <f aca="false">SUM(T161:T165)</f>
        <v>0</v>
      </c>
      <c r="AR160" s="211" t="s">
        <v>161</v>
      </c>
      <c r="AT160" s="212" t="s">
        <v>69</v>
      </c>
      <c r="AU160" s="212" t="s">
        <v>70</v>
      </c>
      <c r="AY160" s="211" t="s">
        <v>158</v>
      </c>
      <c r="BK160" s="213" t="n">
        <f aca="false">SUM(BK161:BK165)</f>
        <v>146.84</v>
      </c>
    </row>
    <row r="161" s="26" customFormat="true" ht="24.15" hidden="false" customHeight="true" outlineLevel="0" collapsed="false">
      <c r="A161" s="19"/>
      <c r="B161" s="20"/>
      <c r="C161" s="216" t="s">
        <v>595</v>
      </c>
      <c r="D161" s="216" t="s">
        <v>162</v>
      </c>
      <c r="E161" s="217" t="s">
        <v>1679</v>
      </c>
      <c r="F161" s="218" t="s">
        <v>1680</v>
      </c>
      <c r="G161" s="219" t="s">
        <v>165</v>
      </c>
      <c r="H161" s="220" t="n">
        <v>61.69</v>
      </c>
      <c r="I161" s="221" t="n">
        <v>0.54</v>
      </c>
      <c r="J161" s="221" t="n">
        <f aca="false">ROUND(I161*H161,2)</f>
        <v>33.31</v>
      </c>
      <c r="K161" s="222"/>
      <c r="L161" s="25"/>
      <c r="M161" s="223"/>
      <c r="N161" s="224" t="s">
        <v>36</v>
      </c>
      <c r="O161" s="225" t="n">
        <v>0.02702</v>
      </c>
      <c r="P161" s="225" t="n">
        <f aca="false">O161*H161</f>
        <v>1.6668638</v>
      </c>
      <c r="Q161" s="225" t="n">
        <v>0</v>
      </c>
      <c r="R161" s="225" t="n">
        <f aca="false">Q161*H161</f>
        <v>0</v>
      </c>
      <c r="S161" s="225" t="n">
        <v>0</v>
      </c>
      <c r="T161" s="226" t="n">
        <f aca="false">S161*H161</f>
        <v>0</v>
      </c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R161" s="227" t="s">
        <v>261</v>
      </c>
      <c r="AT161" s="227" t="s">
        <v>162</v>
      </c>
      <c r="AU161" s="227" t="s">
        <v>78</v>
      </c>
      <c r="AY161" s="3" t="s">
        <v>158</v>
      </c>
      <c r="BE161" s="228" t="n">
        <f aca="false">IF(N161="základná",J161,0)</f>
        <v>0</v>
      </c>
      <c r="BF161" s="228" t="n">
        <f aca="false">IF(N161="znížená",J161,0)</f>
        <v>33.31</v>
      </c>
      <c r="BG161" s="228" t="n">
        <f aca="false">IF(N161="zákl. prenesená",J161,0)</f>
        <v>0</v>
      </c>
      <c r="BH161" s="228" t="n">
        <f aca="false">IF(N161="zníž. prenesená",J161,0)</f>
        <v>0</v>
      </c>
      <c r="BI161" s="228" t="n">
        <f aca="false">IF(N161="nulová",J161,0)</f>
        <v>0</v>
      </c>
      <c r="BJ161" s="3" t="s">
        <v>161</v>
      </c>
      <c r="BK161" s="228" t="n">
        <f aca="false">ROUND(I161*H161,2)</f>
        <v>33.31</v>
      </c>
      <c r="BL161" s="3" t="s">
        <v>261</v>
      </c>
      <c r="BM161" s="227" t="s">
        <v>1681</v>
      </c>
    </row>
    <row r="162" s="26" customFormat="true" ht="16.5" hidden="false" customHeight="true" outlineLevel="0" collapsed="false">
      <c r="A162" s="19"/>
      <c r="B162" s="20"/>
      <c r="C162" s="229" t="s">
        <v>599</v>
      </c>
      <c r="D162" s="229" t="s">
        <v>220</v>
      </c>
      <c r="E162" s="230" t="s">
        <v>390</v>
      </c>
      <c r="F162" s="231" t="s">
        <v>391</v>
      </c>
      <c r="G162" s="232" t="s">
        <v>165</v>
      </c>
      <c r="H162" s="233" t="n">
        <v>70.944</v>
      </c>
      <c r="I162" s="234" t="n">
        <v>0</v>
      </c>
      <c r="J162" s="234" t="n">
        <f aca="false">ROUND(I162*H162,2)</f>
        <v>0</v>
      </c>
      <c r="K162" s="235"/>
      <c r="L162" s="236"/>
      <c r="M162" s="237"/>
      <c r="N162" s="238" t="s">
        <v>36</v>
      </c>
      <c r="O162" s="225" t="n">
        <v>0</v>
      </c>
      <c r="P162" s="225" t="n">
        <f aca="false">O162*H162</f>
        <v>0</v>
      </c>
      <c r="Q162" s="225" t="n">
        <v>0</v>
      </c>
      <c r="R162" s="225" t="n">
        <f aca="false">Q162*H162</f>
        <v>0</v>
      </c>
      <c r="S162" s="225" t="n">
        <v>0</v>
      </c>
      <c r="T162" s="226" t="n">
        <f aca="false">S162*H162</f>
        <v>0</v>
      </c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R162" s="227" t="s">
        <v>224</v>
      </c>
      <c r="AT162" s="227" t="s">
        <v>220</v>
      </c>
      <c r="AU162" s="227" t="s">
        <v>78</v>
      </c>
      <c r="AY162" s="3" t="s">
        <v>158</v>
      </c>
      <c r="BE162" s="228" t="n">
        <f aca="false">IF(N162="základná",J162,0)</f>
        <v>0</v>
      </c>
      <c r="BF162" s="228" t="n">
        <f aca="false">IF(N162="znížená",J162,0)</f>
        <v>0</v>
      </c>
      <c r="BG162" s="228" t="n">
        <f aca="false">IF(N162="zákl. prenesená",J162,0)</f>
        <v>0</v>
      </c>
      <c r="BH162" s="228" t="n">
        <f aca="false">IF(N162="zníž. prenesená",J162,0)</f>
        <v>0</v>
      </c>
      <c r="BI162" s="228" t="n">
        <f aca="false">IF(N162="nulová",J162,0)</f>
        <v>0</v>
      </c>
      <c r="BJ162" s="3" t="s">
        <v>161</v>
      </c>
      <c r="BK162" s="228" t="n">
        <f aca="false">ROUND(I162*H162,2)</f>
        <v>0</v>
      </c>
      <c r="BL162" s="3" t="s">
        <v>261</v>
      </c>
      <c r="BM162" s="227" t="s">
        <v>1682</v>
      </c>
    </row>
    <row r="163" s="26" customFormat="true" ht="24.15" hidden="false" customHeight="true" outlineLevel="0" collapsed="false">
      <c r="A163" s="19"/>
      <c r="B163" s="20"/>
      <c r="C163" s="216" t="s">
        <v>603</v>
      </c>
      <c r="D163" s="216" t="s">
        <v>162</v>
      </c>
      <c r="E163" s="217" t="s">
        <v>387</v>
      </c>
      <c r="F163" s="218" t="s">
        <v>388</v>
      </c>
      <c r="G163" s="219" t="s">
        <v>165</v>
      </c>
      <c r="H163" s="220" t="n">
        <v>123.38</v>
      </c>
      <c r="I163" s="221" t="n">
        <v>0.2</v>
      </c>
      <c r="J163" s="221" t="n">
        <f aca="false">ROUND(I163*H163,2)</f>
        <v>24.68</v>
      </c>
      <c r="K163" s="222"/>
      <c r="L163" s="25"/>
      <c r="M163" s="223"/>
      <c r="N163" s="224" t="s">
        <v>36</v>
      </c>
      <c r="O163" s="225" t="n">
        <v>0</v>
      </c>
      <c r="P163" s="225" t="n">
        <f aca="false">O163*H163</f>
        <v>0</v>
      </c>
      <c r="Q163" s="225" t="n">
        <v>0</v>
      </c>
      <c r="R163" s="225" t="n">
        <f aca="false">Q163*H163</f>
        <v>0</v>
      </c>
      <c r="S163" s="225" t="n">
        <v>0</v>
      </c>
      <c r="T163" s="226" t="n">
        <f aca="false">S163*H163</f>
        <v>0</v>
      </c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R163" s="227" t="s">
        <v>261</v>
      </c>
      <c r="AT163" s="227" t="s">
        <v>162</v>
      </c>
      <c r="AU163" s="227" t="s">
        <v>78</v>
      </c>
      <c r="AY163" s="3" t="s">
        <v>158</v>
      </c>
      <c r="BE163" s="228" t="n">
        <f aca="false">IF(N163="základná",J163,0)</f>
        <v>0</v>
      </c>
      <c r="BF163" s="228" t="n">
        <f aca="false">IF(N163="znížená",J163,0)</f>
        <v>24.68</v>
      </c>
      <c r="BG163" s="228" t="n">
        <f aca="false">IF(N163="zákl. prenesená",J163,0)</f>
        <v>0</v>
      </c>
      <c r="BH163" s="228" t="n">
        <f aca="false">IF(N163="zníž. prenesená",J163,0)</f>
        <v>0</v>
      </c>
      <c r="BI163" s="228" t="n">
        <f aca="false">IF(N163="nulová",J163,0)</f>
        <v>0</v>
      </c>
      <c r="BJ163" s="3" t="s">
        <v>161</v>
      </c>
      <c r="BK163" s="228" t="n">
        <f aca="false">ROUND(I163*H163,2)</f>
        <v>24.68</v>
      </c>
      <c r="BL163" s="3" t="s">
        <v>261</v>
      </c>
      <c r="BM163" s="227" t="s">
        <v>1683</v>
      </c>
    </row>
    <row r="164" s="26" customFormat="true" ht="16.5" hidden="false" customHeight="true" outlineLevel="0" collapsed="false">
      <c r="A164" s="19"/>
      <c r="B164" s="20"/>
      <c r="C164" s="229" t="s">
        <v>607</v>
      </c>
      <c r="D164" s="229" t="s">
        <v>220</v>
      </c>
      <c r="E164" s="230" t="s">
        <v>1684</v>
      </c>
      <c r="F164" s="231" t="s">
        <v>1685</v>
      </c>
      <c r="G164" s="232" t="s">
        <v>165</v>
      </c>
      <c r="H164" s="233" t="n">
        <v>141.887</v>
      </c>
      <c r="I164" s="234" t="n">
        <v>0.6</v>
      </c>
      <c r="J164" s="234" t="n">
        <f aca="false">ROUND(I164*H164,2)</f>
        <v>85.13</v>
      </c>
      <c r="K164" s="235"/>
      <c r="L164" s="236"/>
      <c r="M164" s="237"/>
      <c r="N164" s="238" t="s">
        <v>36</v>
      </c>
      <c r="O164" s="225" t="n">
        <v>0</v>
      </c>
      <c r="P164" s="225" t="n">
        <f aca="false">O164*H164</f>
        <v>0</v>
      </c>
      <c r="Q164" s="225" t="n">
        <v>0.0001</v>
      </c>
      <c r="R164" s="225" t="n">
        <f aca="false">Q164*H164</f>
        <v>0.0141887</v>
      </c>
      <c r="S164" s="225" t="n">
        <v>0</v>
      </c>
      <c r="T164" s="226" t="n">
        <f aca="false">S164*H164</f>
        <v>0</v>
      </c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R164" s="227" t="s">
        <v>224</v>
      </c>
      <c r="AT164" s="227" t="s">
        <v>220</v>
      </c>
      <c r="AU164" s="227" t="s">
        <v>78</v>
      </c>
      <c r="AY164" s="3" t="s">
        <v>158</v>
      </c>
      <c r="BE164" s="228" t="n">
        <f aca="false">IF(N164="základná",J164,0)</f>
        <v>0</v>
      </c>
      <c r="BF164" s="228" t="n">
        <f aca="false">IF(N164="znížená",J164,0)</f>
        <v>85.13</v>
      </c>
      <c r="BG164" s="228" t="n">
        <f aca="false">IF(N164="zákl. prenesená",J164,0)</f>
        <v>0</v>
      </c>
      <c r="BH164" s="228" t="n">
        <f aca="false">IF(N164="zníž. prenesená",J164,0)</f>
        <v>0</v>
      </c>
      <c r="BI164" s="228" t="n">
        <f aca="false">IF(N164="nulová",J164,0)</f>
        <v>0</v>
      </c>
      <c r="BJ164" s="3" t="s">
        <v>161</v>
      </c>
      <c r="BK164" s="228" t="n">
        <f aca="false">ROUND(I164*H164,2)</f>
        <v>85.13</v>
      </c>
      <c r="BL164" s="3" t="s">
        <v>261</v>
      </c>
      <c r="BM164" s="227" t="s">
        <v>1686</v>
      </c>
    </row>
    <row r="165" s="26" customFormat="true" ht="24.15" hidden="false" customHeight="true" outlineLevel="0" collapsed="false">
      <c r="A165" s="19"/>
      <c r="B165" s="20"/>
      <c r="C165" s="216" t="s">
        <v>1162</v>
      </c>
      <c r="D165" s="216" t="s">
        <v>162</v>
      </c>
      <c r="E165" s="217" t="s">
        <v>400</v>
      </c>
      <c r="F165" s="218" t="s">
        <v>401</v>
      </c>
      <c r="G165" s="219" t="s">
        <v>274</v>
      </c>
      <c r="H165" s="220" t="n">
        <v>1.431</v>
      </c>
      <c r="I165" s="221" t="n">
        <v>2.6</v>
      </c>
      <c r="J165" s="221" t="n">
        <f aca="false">ROUND(I165*H165,2)</f>
        <v>3.72</v>
      </c>
      <c r="K165" s="222"/>
      <c r="L165" s="25"/>
      <c r="M165" s="223"/>
      <c r="N165" s="224" t="s">
        <v>36</v>
      </c>
      <c r="O165" s="225" t="n">
        <v>0</v>
      </c>
      <c r="P165" s="225" t="n">
        <f aca="false">O165*H165</f>
        <v>0</v>
      </c>
      <c r="Q165" s="225" t="n">
        <v>0</v>
      </c>
      <c r="R165" s="225" t="n">
        <f aca="false">Q165*H165</f>
        <v>0</v>
      </c>
      <c r="S165" s="225" t="n">
        <v>0</v>
      </c>
      <c r="T165" s="226" t="n">
        <f aca="false">S165*H165</f>
        <v>0</v>
      </c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R165" s="227" t="s">
        <v>261</v>
      </c>
      <c r="AT165" s="227" t="s">
        <v>162</v>
      </c>
      <c r="AU165" s="227" t="s">
        <v>78</v>
      </c>
      <c r="AY165" s="3" t="s">
        <v>158</v>
      </c>
      <c r="BE165" s="228" t="n">
        <f aca="false">IF(N165="základná",J165,0)</f>
        <v>0</v>
      </c>
      <c r="BF165" s="228" t="n">
        <f aca="false">IF(N165="znížená",J165,0)</f>
        <v>3.72</v>
      </c>
      <c r="BG165" s="228" t="n">
        <f aca="false">IF(N165="zákl. prenesená",J165,0)</f>
        <v>0</v>
      </c>
      <c r="BH165" s="228" t="n">
        <f aca="false">IF(N165="zníž. prenesená",J165,0)</f>
        <v>0</v>
      </c>
      <c r="BI165" s="228" t="n">
        <f aca="false">IF(N165="nulová",J165,0)</f>
        <v>0</v>
      </c>
      <c r="BJ165" s="3" t="s">
        <v>161</v>
      </c>
      <c r="BK165" s="228" t="n">
        <f aca="false">ROUND(I165*H165,2)</f>
        <v>3.72</v>
      </c>
      <c r="BL165" s="3" t="s">
        <v>261</v>
      </c>
      <c r="BM165" s="227" t="s">
        <v>1687</v>
      </c>
    </row>
    <row r="166" s="200" customFormat="true" ht="25.9" hidden="false" customHeight="true" outlineLevel="0" collapsed="false">
      <c r="B166" s="201"/>
      <c r="C166" s="202"/>
      <c r="D166" s="203" t="s">
        <v>69</v>
      </c>
      <c r="E166" s="204" t="s">
        <v>403</v>
      </c>
      <c r="F166" s="204" t="s">
        <v>404</v>
      </c>
      <c r="G166" s="202"/>
      <c r="H166" s="202"/>
      <c r="I166" s="202"/>
      <c r="J166" s="205" t="n">
        <f aca="false">BK166</f>
        <v>502.79</v>
      </c>
      <c r="K166" s="202"/>
      <c r="L166" s="206"/>
      <c r="M166" s="207"/>
      <c r="N166" s="208"/>
      <c r="O166" s="208"/>
      <c r="P166" s="209" t="n">
        <f aca="false">SUM(P167:P169)</f>
        <v>0</v>
      </c>
      <c r="Q166" s="208"/>
      <c r="R166" s="209" t="n">
        <f aca="false">SUM(R167:R169)</f>
        <v>0.06229476</v>
      </c>
      <c r="S166" s="208"/>
      <c r="T166" s="210" t="n">
        <f aca="false">SUM(T167:T169)</f>
        <v>0</v>
      </c>
      <c r="AR166" s="211" t="s">
        <v>161</v>
      </c>
      <c r="AT166" s="212" t="s">
        <v>69</v>
      </c>
      <c r="AU166" s="212" t="s">
        <v>70</v>
      </c>
      <c r="AY166" s="211" t="s">
        <v>158</v>
      </c>
      <c r="BK166" s="213" t="n">
        <f aca="false">SUM(BK167:BK169)</f>
        <v>502.79</v>
      </c>
    </row>
    <row r="167" s="26" customFormat="true" ht="24.15" hidden="false" customHeight="true" outlineLevel="0" collapsed="false">
      <c r="A167" s="19"/>
      <c r="B167" s="20"/>
      <c r="C167" s="216" t="s">
        <v>583</v>
      </c>
      <c r="D167" s="216" t="s">
        <v>162</v>
      </c>
      <c r="E167" s="217" t="s">
        <v>406</v>
      </c>
      <c r="F167" s="218" t="s">
        <v>407</v>
      </c>
      <c r="G167" s="219" t="s">
        <v>165</v>
      </c>
      <c r="H167" s="220" t="n">
        <v>61.69</v>
      </c>
      <c r="I167" s="221" t="n">
        <v>1.12</v>
      </c>
      <c r="J167" s="221" t="n">
        <f aca="false">ROUND(I167*H167,2)</f>
        <v>69.09</v>
      </c>
      <c r="K167" s="222"/>
      <c r="L167" s="25"/>
      <c r="M167" s="223"/>
      <c r="N167" s="224" t="s">
        <v>36</v>
      </c>
      <c r="O167" s="225" t="n">
        <v>0</v>
      </c>
      <c r="P167" s="225" t="n">
        <f aca="false">O167*H167</f>
        <v>0</v>
      </c>
      <c r="Q167" s="225" t="n">
        <v>0</v>
      </c>
      <c r="R167" s="225" t="n">
        <f aca="false">Q167*H167</f>
        <v>0</v>
      </c>
      <c r="S167" s="225" t="n">
        <v>0</v>
      </c>
      <c r="T167" s="226" t="n">
        <f aca="false">S167*H167</f>
        <v>0</v>
      </c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R167" s="227" t="s">
        <v>261</v>
      </c>
      <c r="AT167" s="227" t="s">
        <v>162</v>
      </c>
      <c r="AU167" s="227" t="s">
        <v>78</v>
      </c>
      <c r="AY167" s="3" t="s">
        <v>158</v>
      </c>
      <c r="BE167" s="228" t="n">
        <f aca="false">IF(N167="základná",J167,0)</f>
        <v>0</v>
      </c>
      <c r="BF167" s="228" t="n">
        <f aca="false">IF(N167="znížená",J167,0)</f>
        <v>69.09</v>
      </c>
      <c r="BG167" s="228" t="n">
        <f aca="false">IF(N167="zákl. prenesená",J167,0)</f>
        <v>0</v>
      </c>
      <c r="BH167" s="228" t="n">
        <f aca="false">IF(N167="zníž. prenesená",J167,0)</f>
        <v>0</v>
      </c>
      <c r="BI167" s="228" t="n">
        <f aca="false">IF(N167="nulová",J167,0)</f>
        <v>0</v>
      </c>
      <c r="BJ167" s="3" t="s">
        <v>161</v>
      </c>
      <c r="BK167" s="228" t="n">
        <f aca="false">ROUND(I167*H167,2)</f>
        <v>69.09</v>
      </c>
      <c r="BL167" s="3" t="s">
        <v>261</v>
      </c>
      <c r="BM167" s="227" t="s">
        <v>1688</v>
      </c>
    </row>
    <row r="168" s="26" customFormat="true" ht="24.15" hidden="false" customHeight="true" outlineLevel="0" collapsed="false">
      <c r="A168" s="19"/>
      <c r="B168" s="20"/>
      <c r="C168" s="229" t="s">
        <v>617</v>
      </c>
      <c r="D168" s="229" t="s">
        <v>220</v>
      </c>
      <c r="E168" s="230" t="s">
        <v>1689</v>
      </c>
      <c r="F168" s="231" t="s">
        <v>1690</v>
      </c>
      <c r="G168" s="232" t="s">
        <v>165</v>
      </c>
      <c r="H168" s="233" t="n">
        <v>62.924</v>
      </c>
      <c r="I168" s="234" t="n">
        <v>6.79</v>
      </c>
      <c r="J168" s="234" t="n">
        <f aca="false">ROUND(I168*H168,2)</f>
        <v>427.25</v>
      </c>
      <c r="K168" s="235"/>
      <c r="L168" s="236"/>
      <c r="M168" s="237"/>
      <c r="N168" s="238" t="s">
        <v>36</v>
      </c>
      <c r="O168" s="225" t="n">
        <v>0</v>
      </c>
      <c r="P168" s="225" t="n">
        <f aca="false">O168*H168</f>
        <v>0</v>
      </c>
      <c r="Q168" s="225" t="n">
        <v>0.00099</v>
      </c>
      <c r="R168" s="225" t="n">
        <f aca="false">Q168*H168</f>
        <v>0.06229476</v>
      </c>
      <c r="S168" s="225" t="n">
        <v>0</v>
      </c>
      <c r="T168" s="226" t="n">
        <f aca="false">S168*H168</f>
        <v>0</v>
      </c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R168" s="227" t="s">
        <v>224</v>
      </c>
      <c r="AT168" s="227" t="s">
        <v>220</v>
      </c>
      <c r="AU168" s="227" t="s">
        <v>78</v>
      </c>
      <c r="AY168" s="3" t="s">
        <v>158</v>
      </c>
      <c r="BE168" s="228" t="n">
        <f aca="false">IF(N168="základná",J168,0)</f>
        <v>0</v>
      </c>
      <c r="BF168" s="228" t="n">
        <f aca="false">IF(N168="znížená",J168,0)</f>
        <v>427.25</v>
      </c>
      <c r="BG168" s="228" t="n">
        <f aca="false">IF(N168="zákl. prenesená",J168,0)</f>
        <v>0</v>
      </c>
      <c r="BH168" s="228" t="n">
        <f aca="false">IF(N168="zníž. prenesená",J168,0)</f>
        <v>0</v>
      </c>
      <c r="BI168" s="228" t="n">
        <f aca="false">IF(N168="nulová",J168,0)</f>
        <v>0</v>
      </c>
      <c r="BJ168" s="3" t="s">
        <v>161</v>
      </c>
      <c r="BK168" s="228" t="n">
        <f aca="false">ROUND(I168*H168,2)</f>
        <v>427.25</v>
      </c>
      <c r="BL168" s="3" t="s">
        <v>261</v>
      </c>
      <c r="BM168" s="227" t="s">
        <v>1691</v>
      </c>
    </row>
    <row r="169" s="26" customFormat="true" ht="24.15" hidden="false" customHeight="true" outlineLevel="0" collapsed="false">
      <c r="A169" s="19"/>
      <c r="B169" s="20"/>
      <c r="C169" s="216" t="s">
        <v>1158</v>
      </c>
      <c r="D169" s="216" t="s">
        <v>162</v>
      </c>
      <c r="E169" s="217" t="s">
        <v>419</v>
      </c>
      <c r="F169" s="218" t="s">
        <v>420</v>
      </c>
      <c r="G169" s="219" t="s">
        <v>274</v>
      </c>
      <c r="H169" s="220" t="n">
        <v>4.963</v>
      </c>
      <c r="I169" s="221" t="n">
        <v>1.3</v>
      </c>
      <c r="J169" s="221" t="n">
        <f aca="false">ROUND(I169*H169,2)</f>
        <v>6.45</v>
      </c>
      <c r="K169" s="222"/>
      <c r="L169" s="25"/>
      <c r="M169" s="223"/>
      <c r="N169" s="224" t="s">
        <v>36</v>
      </c>
      <c r="O169" s="225" t="n">
        <v>0</v>
      </c>
      <c r="P169" s="225" t="n">
        <f aca="false">O169*H169</f>
        <v>0</v>
      </c>
      <c r="Q169" s="225" t="n">
        <v>0</v>
      </c>
      <c r="R169" s="225" t="n">
        <f aca="false">Q169*H169</f>
        <v>0</v>
      </c>
      <c r="S169" s="225" t="n">
        <v>0</v>
      </c>
      <c r="T169" s="226" t="n">
        <f aca="false">S169*H169</f>
        <v>0</v>
      </c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R169" s="227" t="s">
        <v>261</v>
      </c>
      <c r="AT169" s="227" t="s">
        <v>162</v>
      </c>
      <c r="AU169" s="227" t="s">
        <v>78</v>
      </c>
      <c r="AY169" s="3" t="s">
        <v>158</v>
      </c>
      <c r="BE169" s="228" t="n">
        <f aca="false">IF(N169="základná",J169,0)</f>
        <v>0</v>
      </c>
      <c r="BF169" s="228" t="n">
        <f aca="false">IF(N169="znížená",J169,0)</f>
        <v>6.45</v>
      </c>
      <c r="BG169" s="228" t="n">
        <f aca="false">IF(N169="zákl. prenesená",J169,0)</f>
        <v>0</v>
      </c>
      <c r="BH169" s="228" t="n">
        <f aca="false">IF(N169="zníž. prenesená",J169,0)</f>
        <v>0</v>
      </c>
      <c r="BI169" s="228" t="n">
        <f aca="false">IF(N169="nulová",J169,0)</f>
        <v>0</v>
      </c>
      <c r="BJ169" s="3" t="s">
        <v>161</v>
      </c>
      <c r="BK169" s="228" t="n">
        <f aca="false">ROUND(I169*H169,2)</f>
        <v>6.45</v>
      </c>
      <c r="BL169" s="3" t="s">
        <v>261</v>
      </c>
      <c r="BM169" s="227" t="s">
        <v>1692</v>
      </c>
    </row>
    <row r="170" s="200" customFormat="true" ht="25.9" hidden="false" customHeight="true" outlineLevel="0" collapsed="false">
      <c r="B170" s="201"/>
      <c r="C170" s="202"/>
      <c r="D170" s="203" t="s">
        <v>69</v>
      </c>
      <c r="E170" s="204" t="s">
        <v>256</v>
      </c>
      <c r="F170" s="204" t="s">
        <v>257</v>
      </c>
      <c r="G170" s="202"/>
      <c r="H170" s="202"/>
      <c r="I170" s="202"/>
      <c r="J170" s="205" t="n">
        <f aca="false">BK170</f>
        <v>7384.59</v>
      </c>
      <c r="K170" s="202"/>
      <c r="L170" s="206"/>
      <c r="M170" s="207"/>
      <c r="N170" s="208"/>
      <c r="O170" s="208"/>
      <c r="P170" s="209" t="n">
        <f aca="false">SUM(P171:P174)</f>
        <v>45.2306049</v>
      </c>
      <c r="Q170" s="208"/>
      <c r="R170" s="209" t="n">
        <f aca="false">SUM(R171:R174)</f>
        <v>0.7242406</v>
      </c>
      <c r="S170" s="208"/>
      <c r="T170" s="210" t="n">
        <f aca="false">SUM(T171:T174)</f>
        <v>0</v>
      </c>
      <c r="AR170" s="211" t="s">
        <v>161</v>
      </c>
      <c r="AT170" s="212" t="s">
        <v>69</v>
      </c>
      <c r="AU170" s="212" t="s">
        <v>70</v>
      </c>
      <c r="AY170" s="211" t="s">
        <v>158</v>
      </c>
      <c r="BK170" s="213" t="n">
        <f aca="false">SUM(BK171:BK174)</f>
        <v>7384.59</v>
      </c>
    </row>
    <row r="171" s="26" customFormat="true" ht="33" hidden="false" customHeight="true" outlineLevel="0" collapsed="false">
      <c r="A171" s="19"/>
      <c r="B171" s="20"/>
      <c r="C171" s="216" t="s">
        <v>382</v>
      </c>
      <c r="D171" s="216" t="s">
        <v>162</v>
      </c>
      <c r="E171" s="217" t="s">
        <v>1693</v>
      </c>
      <c r="F171" s="218" t="s">
        <v>1694</v>
      </c>
      <c r="G171" s="219" t="s">
        <v>165</v>
      </c>
      <c r="H171" s="220" t="n">
        <v>61.69</v>
      </c>
      <c r="I171" s="221" t="n">
        <v>28</v>
      </c>
      <c r="J171" s="221" t="n">
        <f aca="false">ROUND(I171*H171,2)</f>
        <v>1727.32</v>
      </c>
      <c r="K171" s="222"/>
      <c r="L171" s="25"/>
      <c r="M171" s="223"/>
      <c r="N171" s="224" t="s">
        <v>36</v>
      </c>
      <c r="O171" s="225" t="n">
        <v>0.24521</v>
      </c>
      <c r="P171" s="225" t="n">
        <f aca="false">O171*H171</f>
        <v>15.1270049</v>
      </c>
      <c r="Q171" s="225" t="n">
        <v>0.01174</v>
      </c>
      <c r="R171" s="225" t="n">
        <f aca="false">Q171*H171</f>
        <v>0.7242406</v>
      </c>
      <c r="S171" s="225" t="n">
        <v>0</v>
      </c>
      <c r="T171" s="226" t="n">
        <f aca="false">S171*H171</f>
        <v>0</v>
      </c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R171" s="227" t="s">
        <v>261</v>
      </c>
      <c r="AT171" s="227" t="s">
        <v>162</v>
      </c>
      <c r="AU171" s="227" t="s">
        <v>78</v>
      </c>
      <c r="AY171" s="3" t="s">
        <v>158</v>
      </c>
      <c r="BE171" s="228" t="n">
        <f aca="false">IF(N171="základná",J171,0)</f>
        <v>0</v>
      </c>
      <c r="BF171" s="228" t="n">
        <f aca="false">IF(N171="znížená",J171,0)</f>
        <v>1727.32</v>
      </c>
      <c r="BG171" s="228" t="n">
        <f aca="false">IF(N171="zákl. prenesená",J171,0)</f>
        <v>0</v>
      </c>
      <c r="BH171" s="228" t="n">
        <f aca="false">IF(N171="zníž. prenesená",J171,0)</f>
        <v>0</v>
      </c>
      <c r="BI171" s="228" t="n">
        <f aca="false">IF(N171="nulová",J171,0)</f>
        <v>0</v>
      </c>
      <c r="BJ171" s="3" t="s">
        <v>161</v>
      </c>
      <c r="BK171" s="228" t="n">
        <f aca="false">ROUND(I171*H171,2)</f>
        <v>1727.32</v>
      </c>
      <c r="BL171" s="3" t="s">
        <v>261</v>
      </c>
      <c r="BM171" s="227" t="s">
        <v>1695</v>
      </c>
    </row>
    <row r="172" s="26" customFormat="true" ht="24.15" hidden="false" customHeight="true" outlineLevel="0" collapsed="false">
      <c r="A172" s="19"/>
      <c r="B172" s="20"/>
      <c r="C172" s="216" t="s">
        <v>386</v>
      </c>
      <c r="D172" s="216" t="s">
        <v>162</v>
      </c>
      <c r="E172" s="217" t="s">
        <v>1696</v>
      </c>
      <c r="F172" s="218" t="s">
        <v>1697</v>
      </c>
      <c r="G172" s="219" t="s">
        <v>212</v>
      </c>
      <c r="H172" s="220" t="n">
        <v>136</v>
      </c>
      <c r="I172" s="221" t="n">
        <v>4.73</v>
      </c>
      <c r="J172" s="221" t="n">
        <f aca="false">ROUND(I172*H172,2)</f>
        <v>643.28</v>
      </c>
      <c r="K172" s="222"/>
      <c r="L172" s="25"/>
      <c r="M172" s="223"/>
      <c r="N172" s="224" t="s">
        <v>36</v>
      </c>
      <c r="O172" s="225" t="n">
        <v>0.22135</v>
      </c>
      <c r="P172" s="225" t="n">
        <f aca="false">O172*H172</f>
        <v>30.1036</v>
      </c>
      <c r="Q172" s="225" t="n">
        <v>0</v>
      </c>
      <c r="R172" s="225" t="n">
        <f aca="false">Q172*H172</f>
        <v>0</v>
      </c>
      <c r="S172" s="225" t="n">
        <v>0</v>
      </c>
      <c r="T172" s="226" t="n">
        <f aca="false">S172*H172</f>
        <v>0</v>
      </c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R172" s="227" t="s">
        <v>261</v>
      </c>
      <c r="AT172" s="227" t="s">
        <v>162</v>
      </c>
      <c r="AU172" s="227" t="s">
        <v>78</v>
      </c>
      <c r="AY172" s="3" t="s">
        <v>158</v>
      </c>
      <c r="BE172" s="228" t="n">
        <f aca="false">IF(N172="základná",J172,0)</f>
        <v>0</v>
      </c>
      <c r="BF172" s="228" t="n">
        <f aca="false">IF(N172="znížená",J172,0)</f>
        <v>643.28</v>
      </c>
      <c r="BG172" s="228" t="n">
        <f aca="false">IF(N172="zákl. prenesená",J172,0)</f>
        <v>0</v>
      </c>
      <c r="BH172" s="228" t="n">
        <f aca="false">IF(N172="zníž. prenesená",J172,0)</f>
        <v>0</v>
      </c>
      <c r="BI172" s="228" t="n">
        <f aca="false">IF(N172="nulová",J172,0)</f>
        <v>0</v>
      </c>
      <c r="BJ172" s="3" t="s">
        <v>161</v>
      </c>
      <c r="BK172" s="228" t="n">
        <f aca="false">ROUND(I172*H172,2)</f>
        <v>643.28</v>
      </c>
      <c r="BL172" s="3" t="s">
        <v>261</v>
      </c>
      <c r="BM172" s="227" t="s">
        <v>1698</v>
      </c>
    </row>
    <row r="173" s="26" customFormat="true" ht="16.5" hidden="false" customHeight="true" outlineLevel="0" collapsed="false">
      <c r="A173" s="19"/>
      <c r="B173" s="20"/>
      <c r="C173" s="229" t="s">
        <v>6</v>
      </c>
      <c r="D173" s="229" t="s">
        <v>220</v>
      </c>
      <c r="E173" s="230" t="s">
        <v>1699</v>
      </c>
      <c r="F173" s="231" t="s">
        <v>1700</v>
      </c>
      <c r="G173" s="232" t="s">
        <v>327</v>
      </c>
      <c r="H173" s="233" t="n">
        <v>10.822</v>
      </c>
      <c r="I173" s="234" t="n">
        <v>433.93</v>
      </c>
      <c r="J173" s="234" t="n">
        <f aca="false">ROUND(I173*H173,2)</f>
        <v>4695.99</v>
      </c>
      <c r="K173" s="235"/>
      <c r="L173" s="236"/>
      <c r="M173" s="237"/>
      <c r="N173" s="238" t="s">
        <v>36</v>
      </c>
      <c r="O173" s="225" t="n">
        <v>0</v>
      </c>
      <c r="P173" s="225" t="n">
        <f aca="false">O173*H173</f>
        <v>0</v>
      </c>
      <c r="Q173" s="225" t="n">
        <v>0</v>
      </c>
      <c r="R173" s="225" t="n">
        <f aca="false">Q173*H173</f>
        <v>0</v>
      </c>
      <c r="S173" s="225" t="n">
        <v>0</v>
      </c>
      <c r="T173" s="226" t="n">
        <f aca="false">S173*H173</f>
        <v>0</v>
      </c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R173" s="227" t="s">
        <v>224</v>
      </c>
      <c r="AT173" s="227" t="s">
        <v>220</v>
      </c>
      <c r="AU173" s="227" t="s">
        <v>78</v>
      </c>
      <c r="AY173" s="3" t="s">
        <v>158</v>
      </c>
      <c r="BE173" s="228" t="n">
        <f aca="false">IF(N173="základná",J173,0)</f>
        <v>0</v>
      </c>
      <c r="BF173" s="228" t="n">
        <f aca="false">IF(N173="znížená",J173,0)</f>
        <v>4695.99</v>
      </c>
      <c r="BG173" s="228" t="n">
        <f aca="false">IF(N173="zákl. prenesená",J173,0)</f>
        <v>0</v>
      </c>
      <c r="BH173" s="228" t="n">
        <f aca="false">IF(N173="zníž. prenesená",J173,0)</f>
        <v>0</v>
      </c>
      <c r="BI173" s="228" t="n">
        <f aca="false">IF(N173="nulová",J173,0)</f>
        <v>0</v>
      </c>
      <c r="BJ173" s="3" t="s">
        <v>161</v>
      </c>
      <c r="BK173" s="228" t="n">
        <f aca="false">ROUND(I173*H173,2)</f>
        <v>4695.99</v>
      </c>
      <c r="BL173" s="3" t="s">
        <v>261</v>
      </c>
      <c r="BM173" s="227" t="s">
        <v>1701</v>
      </c>
    </row>
    <row r="174" s="26" customFormat="true" ht="24.15" hidden="false" customHeight="true" outlineLevel="0" collapsed="false">
      <c r="A174" s="19"/>
      <c r="B174" s="20"/>
      <c r="C174" s="216" t="s">
        <v>232</v>
      </c>
      <c r="D174" s="216" t="s">
        <v>162</v>
      </c>
      <c r="E174" s="217" t="s">
        <v>272</v>
      </c>
      <c r="F174" s="218" t="s">
        <v>273</v>
      </c>
      <c r="G174" s="219" t="s">
        <v>274</v>
      </c>
      <c r="H174" s="220" t="n">
        <v>70.666</v>
      </c>
      <c r="I174" s="221" t="n">
        <v>4.5</v>
      </c>
      <c r="J174" s="221" t="n">
        <f aca="false">ROUND(I174*H174,2)</f>
        <v>318</v>
      </c>
      <c r="K174" s="222"/>
      <c r="L174" s="25"/>
      <c r="M174" s="223"/>
      <c r="N174" s="224" t="s">
        <v>36</v>
      </c>
      <c r="O174" s="225" t="n">
        <v>0</v>
      </c>
      <c r="P174" s="225" t="n">
        <f aca="false">O174*H174</f>
        <v>0</v>
      </c>
      <c r="Q174" s="225" t="n">
        <v>0</v>
      </c>
      <c r="R174" s="225" t="n">
        <f aca="false">Q174*H174</f>
        <v>0</v>
      </c>
      <c r="S174" s="225" t="n">
        <v>0</v>
      </c>
      <c r="T174" s="226" t="n">
        <f aca="false">S174*H174</f>
        <v>0</v>
      </c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R174" s="227" t="s">
        <v>261</v>
      </c>
      <c r="AT174" s="227" t="s">
        <v>162</v>
      </c>
      <c r="AU174" s="227" t="s">
        <v>78</v>
      </c>
      <c r="AY174" s="3" t="s">
        <v>158</v>
      </c>
      <c r="BE174" s="228" t="n">
        <f aca="false">IF(N174="základná",J174,0)</f>
        <v>0</v>
      </c>
      <c r="BF174" s="228" t="n">
        <f aca="false">IF(N174="znížená",J174,0)</f>
        <v>318</v>
      </c>
      <c r="BG174" s="228" t="n">
        <f aca="false">IF(N174="zákl. prenesená",J174,0)</f>
        <v>0</v>
      </c>
      <c r="BH174" s="228" t="n">
        <f aca="false">IF(N174="zníž. prenesená",J174,0)</f>
        <v>0</v>
      </c>
      <c r="BI174" s="228" t="n">
        <f aca="false">IF(N174="nulová",J174,0)</f>
        <v>0</v>
      </c>
      <c r="BJ174" s="3" t="s">
        <v>161</v>
      </c>
      <c r="BK174" s="228" t="n">
        <f aca="false">ROUND(I174*H174,2)</f>
        <v>318</v>
      </c>
      <c r="BL174" s="3" t="s">
        <v>261</v>
      </c>
      <c r="BM174" s="227" t="s">
        <v>1702</v>
      </c>
    </row>
    <row r="175" s="200" customFormat="true" ht="25.9" hidden="false" customHeight="true" outlineLevel="0" collapsed="false">
      <c r="B175" s="201"/>
      <c r="C175" s="202"/>
      <c r="D175" s="203" t="s">
        <v>69</v>
      </c>
      <c r="E175" s="204" t="s">
        <v>706</v>
      </c>
      <c r="F175" s="204" t="s">
        <v>707</v>
      </c>
      <c r="G175" s="202"/>
      <c r="H175" s="202"/>
      <c r="I175" s="202"/>
      <c r="J175" s="205" t="n">
        <f aca="false">BK175</f>
        <v>12766.64</v>
      </c>
      <c r="K175" s="202"/>
      <c r="L175" s="206"/>
      <c r="M175" s="207"/>
      <c r="N175" s="208"/>
      <c r="O175" s="208"/>
      <c r="P175" s="209" t="n">
        <f aca="false">SUM(P176:P184)</f>
        <v>311.8152985</v>
      </c>
      <c r="Q175" s="208"/>
      <c r="R175" s="209" t="n">
        <f aca="false">SUM(R176:R184)</f>
        <v>6.69851504</v>
      </c>
      <c r="S175" s="208"/>
      <c r="T175" s="210" t="n">
        <f aca="false">SUM(T176:T184)</f>
        <v>0.93686733</v>
      </c>
      <c r="AR175" s="211" t="s">
        <v>161</v>
      </c>
      <c r="AT175" s="212" t="s">
        <v>69</v>
      </c>
      <c r="AU175" s="212" t="s">
        <v>70</v>
      </c>
      <c r="AY175" s="211" t="s">
        <v>158</v>
      </c>
      <c r="BK175" s="213" t="n">
        <f aca="false">SUM(BK176:BK184)</f>
        <v>12766.64</v>
      </c>
    </row>
    <row r="176" s="26" customFormat="true" ht="33" hidden="false" customHeight="true" outlineLevel="0" collapsed="false">
      <c r="A176" s="19"/>
      <c r="B176" s="20"/>
      <c r="C176" s="216" t="s">
        <v>639</v>
      </c>
      <c r="D176" s="216" t="s">
        <v>162</v>
      </c>
      <c r="E176" s="217" t="s">
        <v>1703</v>
      </c>
      <c r="F176" s="218" t="s">
        <v>1704</v>
      </c>
      <c r="G176" s="219" t="s">
        <v>165</v>
      </c>
      <c r="H176" s="220" t="n">
        <v>31.042</v>
      </c>
      <c r="I176" s="221" t="n">
        <v>37.38</v>
      </c>
      <c r="J176" s="221" t="n">
        <f aca="false">ROUND(I176*H176,2)</f>
        <v>1160.35</v>
      </c>
      <c r="K176" s="222"/>
      <c r="L176" s="25"/>
      <c r="M176" s="223"/>
      <c r="N176" s="224" t="s">
        <v>36</v>
      </c>
      <c r="O176" s="225" t="n">
        <v>0.8716</v>
      </c>
      <c r="P176" s="225" t="n">
        <f aca="false">O176*H176</f>
        <v>27.0562072</v>
      </c>
      <c r="Q176" s="225" t="n">
        <v>0.02172</v>
      </c>
      <c r="R176" s="225" t="n">
        <f aca="false">Q176*H176</f>
        <v>0.67423224</v>
      </c>
      <c r="S176" s="225" t="n">
        <v>0</v>
      </c>
      <c r="T176" s="226" t="n">
        <f aca="false">S176*H176</f>
        <v>0</v>
      </c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R176" s="227" t="s">
        <v>261</v>
      </c>
      <c r="AT176" s="227" t="s">
        <v>162</v>
      </c>
      <c r="AU176" s="227" t="s">
        <v>78</v>
      </c>
      <c r="AY176" s="3" t="s">
        <v>158</v>
      </c>
      <c r="BE176" s="228" t="n">
        <f aca="false">IF(N176="základná",J176,0)</f>
        <v>0</v>
      </c>
      <c r="BF176" s="228" t="n">
        <f aca="false">IF(N176="znížená",J176,0)</f>
        <v>1160.35</v>
      </c>
      <c r="BG176" s="228" t="n">
        <f aca="false">IF(N176="zákl. prenesená",J176,0)</f>
        <v>0</v>
      </c>
      <c r="BH176" s="228" t="n">
        <f aca="false">IF(N176="zníž. prenesená",J176,0)</f>
        <v>0</v>
      </c>
      <c r="BI176" s="228" t="n">
        <f aca="false">IF(N176="nulová",J176,0)</f>
        <v>0</v>
      </c>
      <c r="BJ176" s="3" t="s">
        <v>161</v>
      </c>
      <c r="BK176" s="228" t="n">
        <f aca="false">ROUND(I176*H176,2)</f>
        <v>1160.35</v>
      </c>
      <c r="BL176" s="3" t="s">
        <v>261</v>
      </c>
      <c r="BM176" s="227" t="s">
        <v>1705</v>
      </c>
    </row>
    <row r="177" s="26" customFormat="true" ht="37.8" hidden="false" customHeight="true" outlineLevel="0" collapsed="false">
      <c r="A177" s="19"/>
      <c r="B177" s="20"/>
      <c r="C177" s="216" t="s">
        <v>236</v>
      </c>
      <c r="D177" s="216" t="s">
        <v>162</v>
      </c>
      <c r="E177" s="217" t="s">
        <v>1706</v>
      </c>
      <c r="F177" s="218" t="s">
        <v>1707</v>
      </c>
      <c r="G177" s="219" t="s">
        <v>165</v>
      </c>
      <c r="H177" s="220" t="n">
        <v>52.22</v>
      </c>
      <c r="I177" s="221" t="n">
        <v>43.39</v>
      </c>
      <c r="J177" s="221" t="n">
        <f aca="false">ROUND(I177*H177,2)</f>
        <v>2265.83</v>
      </c>
      <c r="K177" s="222"/>
      <c r="L177" s="25"/>
      <c r="M177" s="223"/>
      <c r="N177" s="224" t="s">
        <v>36</v>
      </c>
      <c r="O177" s="225" t="n">
        <v>0</v>
      </c>
      <c r="P177" s="225" t="n">
        <f aca="false">O177*H177</f>
        <v>0</v>
      </c>
      <c r="Q177" s="225" t="n">
        <v>0</v>
      </c>
      <c r="R177" s="225" t="n">
        <f aca="false">Q177*H177</f>
        <v>0</v>
      </c>
      <c r="S177" s="225" t="n">
        <v>0</v>
      </c>
      <c r="T177" s="226" t="n">
        <f aca="false">S177*H177</f>
        <v>0</v>
      </c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R177" s="227" t="s">
        <v>261</v>
      </c>
      <c r="AT177" s="227" t="s">
        <v>162</v>
      </c>
      <c r="AU177" s="227" t="s">
        <v>78</v>
      </c>
      <c r="AY177" s="3" t="s">
        <v>158</v>
      </c>
      <c r="BE177" s="228" t="n">
        <f aca="false">IF(N177="základná",J177,0)</f>
        <v>0</v>
      </c>
      <c r="BF177" s="228" t="n">
        <f aca="false">IF(N177="znížená",J177,0)</f>
        <v>2265.83</v>
      </c>
      <c r="BG177" s="228" t="n">
        <f aca="false">IF(N177="zákl. prenesená",J177,0)</f>
        <v>0</v>
      </c>
      <c r="BH177" s="228" t="n">
        <f aca="false">IF(N177="zníž. prenesená",J177,0)</f>
        <v>0</v>
      </c>
      <c r="BI177" s="228" t="n">
        <f aca="false">IF(N177="nulová",J177,0)</f>
        <v>0</v>
      </c>
      <c r="BJ177" s="3" t="s">
        <v>161</v>
      </c>
      <c r="BK177" s="228" t="n">
        <f aca="false">ROUND(I177*H177,2)</f>
        <v>2265.83</v>
      </c>
      <c r="BL177" s="3" t="s">
        <v>261</v>
      </c>
      <c r="BM177" s="227" t="s">
        <v>1708</v>
      </c>
    </row>
    <row r="178" s="26" customFormat="true" ht="24.15" hidden="false" customHeight="true" outlineLevel="0" collapsed="false">
      <c r="A178" s="19"/>
      <c r="B178" s="20"/>
      <c r="C178" s="216" t="s">
        <v>399</v>
      </c>
      <c r="D178" s="216" t="s">
        <v>162</v>
      </c>
      <c r="E178" s="217" t="s">
        <v>1709</v>
      </c>
      <c r="F178" s="218" t="s">
        <v>1710</v>
      </c>
      <c r="G178" s="219" t="s">
        <v>165</v>
      </c>
      <c r="H178" s="220" t="n">
        <v>310.5</v>
      </c>
      <c r="I178" s="221" t="n">
        <v>19.93</v>
      </c>
      <c r="J178" s="221" t="n">
        <f aca="false">ROUND(I178*H178,2)</f>
        <v>6188.27</v>
      </c>
      <c r="K178" s="222"/>
      <c r="L178" s="25"/>
      <c r="M178" s="223"/>
      <c r="N178" s="224" t="s">
        <v>36</v>
      </c>
      <c r="O178" s="225" t="n">
        <v>0.6854</v>
      </c>
      <c r="P178" s="225" t="n">
        <f aca="false">O178*H178</f>
        <v>212.8167</v>
      </c>
      <c r="Q178" s="225" t="n">
        <v>0.01385</v>
      </c>
      <c r="R178" s="225" t="n">
        <f aca="false">Q178*H178</f>
        <v>4.300425</v>
      </c>
      <c r="S178" s="225" t="n">
        <v>0</v>
      </c>
      <c r="T178" s="226" t="n">
        <f aca="false">S178*H178</f>
        <v>0</v>
      </c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R178" s="227" t="s">
        <v>261</v>
      </c>
      <c r="AT178" s="227" t="s">
        <v>162</v>
      </c>
      <c r="AU178" s="227" t="s">
        <v>78</v>
      </c>
      <c r="AY178" s="3" t="s">
        <v>158</v>
      </c>
      <c r="BE178" s="228" t="n">
        <f aca="false">IF(N178="základná",J178,0)</f>
        <v>0</v>
      </c>
      <c r="BF178" s="228" t="n">
        <f aca="false">IF(N178="znížená",J178,0)</f>
        <v>6188.27</v>
      </c>
      <c r="BG178" s="228" t="n">
        <f aca="false">IF(N178="zákl. prenesená",J178,0)</f>
        <v>0</v>
      </c>
      <c r="BH178" s="228" t="n">
        <f aca="false">IF(N178="zníž. prenesená",J178,0)</f>
        <v>0</v>
      </c>
      <c r="BI178" s="228" t="n">
        <f aca="false">IF(N178="nulová",J178,0)</f>
        <v>0</v>
      </c>
      <c r="BJ178" s="3" t="s">
        <v>161</v>
      </c>
      <c r="BK178" s="228" t="n">
        <f aca="false">ROUND(I178*H178,2)</f>
        <v>6188.27</v>
      </c>
      <c r="BL178" s="3" t="s">
        <v>261</v>
      </c>
      <c r="BM178" s="227" t="s">
        <v>1711</v>
      </c>
    </row>
    <row r="179" s="26" customFormat="true" ht="24.15" hidden="false" customHeight="true" outlineLevel="0" collapsed="false">
      <c r="A179" s="19"/>
      <c r="B179" s="20"/>
      <c r="C179" s="216" t="s">
        <v>1330</v>
      </c>
      <c r="D179" s="216" t="s">
        <v>162</v>
      </c>
      <c r="E179" s="217" t="s">
        <v>1712</v>
      </c>
      <c r="F179" s="218" t="s">
        <v>1713</v>
      </c>
      <c r="G179" s="219" t="s">
        <v>165</v>
      </c>
      <c r="H179" s="220" t="n">
        <v>123.38</v>
      </c>
      <c r="I179" s="221" t="n">
        <v>6.1</v>
      </c>
      <c r="J179" s="221" t="n">
        <f aca="false">ROUND(I179*H179,2)</f>
        <v>752.62</v>
      </c>
      <c r="K179" s="222"/>
      <c r="L179" s="25"/>
      <c r="M179" s="223"/>
      <c r="N179" s="224" t="s">
        <v>36</v>
      </c>
      <c r="O179" s="225" t="n">
        <v>0.36024</v>
      </c>
      <c r="P179" s="225" t="n">
        <f aca="false">O179*H179</f>
        <v>44.4464112</v>
      </c>
      <c r="Q179" s="225" t="n">
        <v>0.00031</v>
      </c>
      <c r="R179" s="225" t="n">
        <f aca="false">Q179*H179</f>
        <v>0.0382478</v>
      </c>
      <c r="S179" s="225" t="n">
        <v>0</v>
      </c>
      <c r="T179" s="226" t="n">
        <f aca="false">S179*H179</f>
        <v>0</v>
      </c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R179" s="227" t="s">
        <v>261</v>
      </c>
      <c r="AT179" s="227" t="s">
        <v>162</v>
      </c>
      <c r="AU179" s="227" t="s">
        <v>78</v>
      </c>
      <c r="AY179" s="3" t="s">
        <v>158</v>
      </c>
      <c r="BE179" s="228" t="n">
        <f aca="false">IF(N179="základná",J179,0)</f>
        <v>0</v>
      </c>
      <c r="BF179" s="228" t="n">
        <f aca="false">IF(N179="znížená",J179,0)</f>
        <v>752.62</v>
      </c>
      <c r="BG179" s="228" t="n">
        <f aca="false">IF(N179="zákl. prenesená",J179,0)</f>
        <v>0</v>
      </c>
      <c r="BH179" s="228" t="n">
        <f aca="false">IF(N179="zníž. prenesená",J179,0)</f>
        <v>0</v>
      </c>
      <c r="BI179" s="228" t="n">
        <f aca="false">IF(N179="nulová",J179,0)</f>
        <v>0</v>
      </c>
      <c r="BJ179" s="3" t="s">
        <v>161</v>
      </c>
      <c r="BK179" s="228" t="n">
        <f aca="false">ROUND(I179*H179,2)</f>
        <v>752.62</v>
      </c>
      <c r="BL179" s="3" t="s">
        <v>261</v>
      </c>
      <c r="BM179" s="227" t="s">
        <v>1714</v>
      </c>
    </row>
    <row r="180" s="26" customFormat="true" ht="24.15" hidden="false" customHeight="true" outlineLevel="0" collapsed="false">
      <c r="A180" s="19"/>
      <c r="B180" s="20"/>
      <c r="C180" s="229" t="s">
        <v>645</v>
      </c>
      <c r="D180" s="229" t="s">
        <v>220</v>
      </c>
      <c r="E180" s="230" t="s">
        <v>1715</v>
      </c>
      <c r="F180" s="231" t="s">
        <v>1716</v>
      </c>
      <c r="G180" s="232" t="s">
        <v>165</v>
      </c>
      <c r="H180" s="233" t="n">
        <v>62.43</v>
      </c>
      <c r="I180" s="234" t="n">
        <v>8.88</v>
      </c>
      <c r="J180" s="234" t="n">
        <f aca="false">ROUND(I180*H180,2)</f>
        <v>554.38</v>
      </c>
      <c r="K180" s="235"/>
      <c r="L180" s="236"/>
      <c r="M180" s="237"/>
      <c r="N180" s="238" t="s">
        <v>36</v>
      </c>
      <c r="O180" s="225" t="n">
        <v>0</v>
      </c>
      <c r="P180" s="225" t="n">
        <f aca="false">O180*H180</f>
        <v>0</v>
      </c>
      <c r="Q180" s="225" t="n">
        <v>0.012</v>
      </c>
      <c r="R180" s="225" t="n">
        <f aca="false">Q180*H180</f>
        <v>0.74916</v>
      </c>
      <c r="S180" s="225" t="n">
        <v>0</v>
      </c>
      <c r="T180" s="226" t="n">
        <f aca="false">S180*H180</f>
        <v>0</v>
      </c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R180" s="227" t="s">
        <v>224</v>
      </c>
      <c r="AT180" s="227" t="s">
        <v>220</v>
      </c>
      <c r="AU180" s="227" t="s">
        <v>78</v>
      </c>
      <c r="AY180" s="3" t="s">
        <v>158</v>
      </c>
      <c r="BE180" s="228" t="n">
        <f aca="false">IF(N180="základná",J180,0)</f>
        <v>0</v>
      </c>
      <c r="BF180" s="228" t="n">
        <f aca="false">IF(N180="znížená",J180,0)</f>
        <v>554.38</v>
      </c>
      <c r="BG180" s="228" t="n">
        <f aca="false">IF(N180="zákl. prenesená",J180,0)</f>
        <v>0</v>
      </c>
      <c r="BH180" s="228" t="n">
        <f aca="false">IF(N180="zníž. prenesená",J180,0)</f>
        <v>0</v>
      </c>
      <c r="BI180" s="228" t="n">
        <f aca="false">IF(N180="nulová",J180,0)</f>
        <v>0</v>
      </c>
      <c r="BJ180" s="3" t="s">
        <v>161</v>
      </c>
      <c r="BK180" s="228" t="n">
        <f aca="false">ROUND(I180*H180,2)</f>
        <v>554.38</v>
      </c>
      <c r="BL180" s="3" t="s">
        <v>261</v>
      </c>
      <c r="BM180" s="227" t="s">
        <v>1717</v>
      </c>
    </row>
    <row r="181" s="26" customFormat="true" ht="24.15" hidden="false" customHeight="true" outlineLevel="0" collapsed="false">
      <c r="A181" s="19"/>
      <c r="B181" s="20"/>
      <c r="C181" s="229" t="s">
        <v>649</v>
      </c>
      <c r="D181" s="229" t="s">
        <v>220</v>
      </c>
      <c r="E181" s="230" t="s">
        <v>1718</v>
      </c>
      <c r="F181" s="231" t="s">
        <v>1719</v>
      </c>
      <c r="G181" s="232" t="s">
        <v>165</v>
      </c>
      <c r="H181" s="233" t="n">
        <v>62.43</v>
      </c>
      <c r="I181" s="234" t="n">
        <v>13.59</v>
      </c>
      <c r="J181" s="234" t="n">
        <f aca="false">ROUND(I181*H181,2)</f>
        <v>848.42</v>
      </c>
      <c r="K181" s="235"/>
      <c r="L181" s="236"/>
      <c r="M181" s="237"/>
      <c r="N181" s="238" t="s">
        <v>36</v>
      </c>
      <c r="O181" s="225" t="n">
        <v>0</v>
      </c>
      <c r="P181" s="225" t="n">
        <f aca="false">O181*H181</f>
        <v>0</v>
      </c>
      <c r="Q181" s="225" t="n">
        <v>0.015</v>
      </c>
      <c r="R181" s="225" t="n">
        <f aca="false">Q181*H181</f>
        <v>0.93645</v>
      </c>
      <c r="S181" s="225" t="n">
        <v>0</v>
      </c>
      <c r="T181" s="226" t="n">
        <f aca="false">S181*H181</f>
        <v>0</v>
      </c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R181" s="227" t="s">
        <v>224</v>
      </c>
      <c r="AT181" s="227" t="s">
        <v>220</v>
      </c>
      <c r="AU181" s="227" t="s">
        <v>78</v>
      </c>
      <c r="AY181" s="3" t="s">
        <v>158</v>
      </c>
      <c r="BE181" s="228" t="n">
        <f aca="false">IF(N181="základná",J181,0)</f>
        <v>0</v>
      </c>
      <c r="BF181" s="228" t="n">
        <f aca="false">IF(N181="znížená",J181,0)</f>
        <v>848.42</v>
      </c>
      <c r="BG181" s="228" t="n">
        <f aca="false">IF(N181="zákl. prenesená",J181,0)</f>
        <v>0</v>
      </c>
      <c r="BH181" s="228" t="n">
        <f aca="false">IF(N181="zníž. prenesená",J181,0)</f>
        <v>0</v>
      </c>
      <c r="BI181" s="228" t="n">
        <f aca="false">IF(N181="nulová",J181,0)</f>
        <v>0</v>
      </c>
      <c r="BJ181" s="3" t="s">
        <v>161</v>
      </c>
      <c r="BK181" s="228" t="n">
        <f aca="false">ROUND(I181*H181,2)</f>
        <v>848.42</v>
      </c>
      <c r="BL181" s="3" t="s">
        <v>261</v>
      </c>
      <c r="BM181" s="227" t="s">
        <v>1720</v>
      </c>
    </row>
    <row r="182" s="26" customFormat="true" ht="24.15" hidden="false" customHeight="true" outlineLevel="0" collapsed="false">
      <c r="A182" s="19"/>
      <c r="B182" s="20"/>
      <c r="C182" s="216" t="s">
        <v>635</v>
      </c>
      <c r="D182" s="216" t="s">
        <v>162</v>
      </c>
      <c r="E182" s="217" t="s">
        <v>1721</v>
      </c>
      <c r="F182" s="218" t="s">
        <v>1722</v>
      </c>
      <c r="G182" s="219" t="s">
        <v>165</v>
      </c>
      <c r="H182" s="220" t="n">
        <v>51.279</v>
      </c>
      <c r="I182" s="221" t="n">
        <v>5.26</v>
      </c>
      <c r="J182" s="221" t="n">
        <f aca="false">ROUND(I182*H182,2)</f>
        <v>269.73</v>
      </c>
      <c r="K182" s="222"/>
      <c r="L182" s="25"/>
      <c r="M182" s="223"/>
      <c r="N182" s="224" t="s">
        <v>36</v>
      </c>
      <c r="O182" s="225" t="n">
        <v>0.3109</v>
      </c>
      <c r="P182" s="225" t="n">
        <f aca="false">O182*H182</f>
        <v>15.9426411</v>
      </c>
      <c r="Q182" s="225" t="n">
        <v>0</v>
      </c>
      <c r="R182" s="225" t="n">
        <f aca="false">Q182*H182</f>
        <v>0</v>
      </c>
      <c r="S182" s="225" t="n">
        <v>0.01827</v>
      </c>
      <c r="T182" s="226" t="n">
        <f aca="false">S182*H182</f>
        <v>0.93686733</v>
      </c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R182" s="227" t="s">
        <v>261</v>
      </c>
      <c r="AT182" s="227" t="s">
        <v>162</v>
      </c>
      <c r="AU182" s="227" t="s">
        <v>78</v>
      </c>
      <c r="AY182" s="3" t="s">
        <v>158</v>
      </c>
      <c r="BE182" s="228" t="n">
        <f aca="false">IF(N182="základná",J182,0)</f>
        <v>0</v>
      </c>
      <c r="BF182" s="228" t="n">
        <f aca="false">IF(N182="znížená",J182,0)</f>
        <v>269.73</v>
      </c>
      <c r="BG182" s="228" t="n">
        <f aca="false">IF(N182="zákl. prenesená",J182,0)</f>
        <v>0</v>
      </c>
      <c r="BH182" s="228" t="n">
        <f aca="false">IF(N182="zníž. prenesená",J182,0)</f>
        <v>0</v>
      </c>
      <c r="BI182" s="228" t="n">
        <f aca="false">IF(N182="nulová",J182,0)</f>
        <v>0</v>
      </c>
      <c r="BJ182" s="3" t="s">
        <v>161</v>
      </c>
      <c r="BK182" s="228" t="n">
        <f aca="false">ROUND(I182*H182,2)</f>
        <v>269.73</v>
      </c>
      <c r="BL182" s="3" t="s">
        <v>261</v>
      </c>
      <c r="BM182" s="227" t="s">
        <v>1723</v>
      </c>
    </row>
    <row r="183" s="26" customFormat="true" ht="21.75" hidden="false" customHeight="true" outlineLevel="0" collapsed="false">
      <c r="A183" s="19"/>
      <c r="B183" s="20"/>
      <c r="C183" s="216" t="s">
        <v>405</v>
      </c>
      <c r="D183" s="216" t="s">
        <v>162</v>
      </c>
      <c r="E183" s="217" t="s">
        <v>1724</v>
      </c>
      <c r="F183" s="218" t="s">
        <v>1725</v>
      </c>
      <c r="G183" s="219" t="s">
        <v>165</v>
      </c>
      <c r="H183" s="220" t="n">
        <v>63.133</v>
      </c>
      <c r="I183" s="221" t="n">
        <v>10.31</v>
      </c>
      <c r="J183" s="221" t="n">
        <f aca="false">ROUND(I183*H183,2)</f>
        <v>650.9</v>
      </c>
      <c r="K183" s="222"/>
      <c r="L183" s="25"/>
      <c r="M183" s="223"/>
      <c r="N183" s="224" t="s">
        <v>36</v>
      </c>
      <c r="O183" s="225" t="n">
        <v>0.183</v>
      </c>
      <c r="P183" s="225" t="n">
        <f aca="false">O183*H183</f>
        <v>11.553339</v>
      </c>
      <c r="Q183" s="225" t="n">
        <v>0</v>
      </c>
      <c r="R183" s="225" t="n">
        <f aca="false">Q183*H183</f>
        <v>0</v>
      </c>
      <c r="S183" s="225" t="n">
        <v>0</v>
      </c>
      <c r="T183" s="226" t="n">
        <f aca="false">S183*H183</f>
        <v>0</v>
      </c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R183" s="227" t="s">
        <v>261</v>
      </c>
      <c r="AT183" s="227" t="s">
        <v>162</v>
      </c>
      <c r="AU183" s="227" t="s">
        <v>78</v>
      </c>
      <c r="AY183" s="3" t="s">
        <v>158</v>
      </c>
      <c r="BE183" s="228" t="n">
        <f aca="false">IF(N183="základná",J183,0)</f>
        <v>0</v>
      </c>
      <c r="BF183" s="228" t="n">
        <f aca="false">IF(N183="znížená",J183,0)</f>
        <v>650.9</v>
      </c>
      <c r="BG183" s="228" t="n">
        <f aca="false">IF(N183="zákl. prenesená",J183,0)</f>
        <v>0</v>
      </c>
      <c r="BH183" s="228" t="n">
        <f aca="false">IF(N183="zníž. prenesená",J183,0)</f>
        <v>0</v>
      </c>
      <c r="BI183" s="228" t="n">
        <f aca="false">IF(N183="nulová",J183,0)</f>
        <v>0</v>
      </c>
      <c r="BJ183" s="3" t="s">
        <v>161</v>
      </c>
      <c r="BK183" s="228" t="n">
        <f aca="false">ROUND(I183*H183,2)</f>
        <v>650.9</v>
      </c>
      <c r="BL183" s="3" t="s">
        <v>261</v>
      </c>
      <c r="BM183" s="227" t="s">
        <v>1726</v>
      </c>
    </row>
    <row r="184" s="26" customFormat="true" ht="24.15" hidden="false" customHeight="true" outlineLevel="0" collapsed="false">
      <c r="A184" s="19"/>
      <c r="B184" s="20"/>
      <c r="C184" s="216" t="s">
        <v>250</v>
      </c>
      <c r="D184" s="216" t="s">
        <v>162</v>
      </c>
      <c r="E184" s="217" t="s">
        <v>715</v>
      </c>
      <c r="F184" s="218" t="s">
        <v>716</v>
      </c>
      <c r="G184" s="219" t="s">
        <v>274</v>
      </c>
      <c r="H184" s="220" t="n">
        <v>126.905</v>
      </c>
      <c r="I184" s="221" t="n">
        <v>0.6</v>
      </c>
      <c r="J184" s="221" t="n">
        <f aca="false">ROUND(I184*H184,2)</f>
        <v>76.14</v>
      </c>
      <c r="K184" s="222"/>
      <c r="L184" s="25"/>
      <c r="M184" s="223"/>
      <c r="N184" s="224" t="s">
        <v>36</v>
      </c>
      <c r="O184" s="225" t="n">
        <v>0</v>
      </c>
      <c r="P184" s="225" t="n">
        <f aca="false">O184*H184</f>
        <v>0</v>
      </c>
      <c r="Q184" s="225" t="n">
        <v>0</v>
      </c>
      <c r="R184" s="225" t="n">
        <f aca="false">Q184*H184</f>
        <v>0</v>
      </c>
      <c r="S184" s="225" t="n">
        <v>0</v>
      </c>
      <c r="T184" s="226" t="n">
        <f aca="false">S184*H184</f>
        <v>0</v>
      </c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R184" s="227" t="s">
        <v>261</v>
      </c>
      <c r="AT184" s="227" t="s">
        <v>162</v>
      </c>
      <c r="AU184" s="227" t="s">
        <v>78</v>
      </c>
      <c r="AY184" s="3" t="s">
        <v>158</v>
      </c>
      <c r="BE184" s="228" t="n">
        <f aca="false">IF(N184="základná",J184,0)</f>
        <v>0</v>
      </c>
      <c r="BF184" s="228" t="n">
        <f aca="false">IF(N184="znížená",J184,0)</f>
        <v>76.14</v>
      </c>
      <c r="BG184" s="228" t="n">
        <f aca="false">IF(N184="zákl. prenesená",J184,0)</f>
        <v>0</v>
      </c>
      <c r="BH184" s="228" t="n">
        <f aca="false">IF(N184="zníž. prenesená",J184,0)</f>
        <v>0</v>
      </c>
      <c r="BI184" s="228" t="n">
        <f aca="false">IF(N184="nulová",J184,0)</f>
        <v>0</v>
      </c>
      <c r="BJ184" s="3" t="s">
        <v>161</v>
      </c>
      <c r="BK184" s="228" t="n">
        <f aca="false">ROUND(I184*H184,2)</f>
        <v>76.14</v>
      </c>
      <c r="BL184" s="3" t="s">
        <v>261</v>
      </c>
      <c r="BM184" s="227" t="s">
        <v>1727</v>
      </c>
    </row>
    <row r="185" s="200" customFormat="true" ht="25.9" hidden="false" customHeight="true" outlineLevel="0" collapsed="false">
      <c r="B185" s="201"/>
      <c r="C185" s="202"/>
      <c r="D185" s="203" t="s">
        <v>69</v>
      </c>
      <c r="E185" s="204" t="s">
        <v>551</v>
      </c>
      <c r="F185" s="204" t="s">
        <v>552</v>
      </c>
      <c r="G185" s="202"/>
      <c r="H185" s="202"/>
      <c r="I185" s="202"/>
      <c r="J185" s="205" t="n">
        <f aca="false">BK185</f>
        <v>15241.25</v>
      </c>
      <c r="K185" s="202"/>
      <c r="L185" s="206"/>
      <c r="M185" s="207"/>
      <c r="N185" s="208"/>
      <c r="O185" s="208"/>
      <c r="P185" s="209" t="n">
        <f aca="false">SUM(P186:P197)</f>
        <v>11.583178</v>
      </c>
      <c r="Q185" s="208"/>
      <c r="R185" s="209" t="n">
        <f aca="false">SUM(R186:R197)</f>
        <v>0.112</v>
      </c>
      <c r="S185" s="208"/>
      <c r="T185" s="210" t="n">
        <f aca="false">SUM(T186:T197)</f>
        <v>0.206736</v>
      </c>
      <c r="AR185" s="211" t="s">
        <v>161</v>
      </c>
      <c r="AT185" s="212" t="s">
        <v>69</v>
      </c>
      <c r="AU185" s="212" t="s">
        <v>70</v>
      </c>
      <c r="AY185" s="211" t="s">
        <v>158</v>
      </c>
      <c r="BK185" s="213" t="n">
        <f aca="false">SUM(BK186:BK197)</f>
        <v>15241.25</v>
      </c>
    </row>
    <row r="186" s="26" customFormat="true" ht="24.15" hidden="false" customHeight="true" outlineLevel="0" collapsed="false">
      <c r="A186" s="19"/>
      <c r="B186" s="20"/>
      <c r="C186" s="216" t="s">
        <v>631</v>
      </c>
      <c r="D186" s="216" t="s">
        <v>162</v>
      </c>
      <c r="E186" s="217" t="s">
        <v>1728</v>
      </c>
      <c r="F186" s="218" t="s">
        <v>1729</v>
      </c>
      <c r="G186" s="219" t="s">
        <v>165</v>
      </c>
      <c r="H186" s="220" t="n">
        <v>25.842</v>
      </c>
      <c r="I186" s="221" t="n">
        <v>1.35</v>
      </c>
      <c r="J186" s="221" t="n">
        <f aca="false">ROUND(I186*H186,2)</f>
        <v>34.89</v>
      </c>
      <c r="K186" s="222"/>
      <c r="L186" s="25"/>
      <c r="M186" s="223"/>
      <c r="N186" s="224" t="s">
        <v>36</v>
      </c>
      <c r="O186" s="225" t="n">
        <v>0.069</v>
      </c>
      <c r="P186" s="225" t="n">
        <f aca="false">O186*H186</f>
        <v>1.783098</v>
      </c>
      <c r="Q186" s="225" t="n">
        <v>0</v>
      </c>
      <c r="R186" s="225" t="n">
        <f aca="false">Q186*H186</f>
        <v>0</v>
      </c>
      <c r="S186" s="225" t="n">
        <v>0.008</v>
      </c>
      <c r="T186" s="226" t="n">
        <f aca="false">S186*H186</f>
        <v>0.206736</v>
      </c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R186" s="227" t="s">
        <v>261</v>
      </c>
      <c r="AT186" s="227" t="s">
        <v>162</v>
      </c>
      <c r="AU186" s="227" t="s">
        <v>78</v>
      </c>
      <c r="AY186" s="3" t="s">
        <v>158</v>
      </c>
      <c r="BE186" s="228" t="n">
        <f aca="false">IF(N186="základná",J186,0)</f>
        <v>0</v>
      </c>
      <c r="BF186" s="228" t="n">
        <f aca="false">IF(N186="znížená",J186,0)</f>
        <v>34.89</v>
      </c>
      <c r="BG186" s="228" t="n">
        <f aca="false">IF(N186="zákl. prenesená",J186,0)</f>
        <v>0</v>
      </c>
      <c r="BH186" s="228" t="n">
        <f aca="false">IF(N186="zníž. prenesená",J186,0)</f>
        <v>0</v>
      </c>
      <c r="BI186" s="228" t="n">
        <f aca="false">IF(N186="nulová",J186,0)</f>
        <v>0</v>
      </c>
      <c r="BJ186" s="3" t="s">
        <v>161</v>
      </c>
      <c r="BK186" s="228" t="n">
        <f aca="false">ROUND(I186*H186,2)</f>
        <v>34.89</v>
      </c>
      <c r="BL186" s="3" t="s">
        <v>261</v>
      </c>
      <c r="BM186" s="227" t="s">
        <v>1730</v>
      </c>
    </row>
    <row r="187" s="26" customFormat="true" ht="33" hidden="false" customHeight="true" outlineLevel="0" collapsed="false">
      <c r="A187" s="19"/>
      <c r="B187" s="20"/>
      <c r="C187" s="216" t="s">
        <v>278</v>
      </c>
      <c r="D187" s="216" t="s">
        <v>162</v>
      </c>
      <c r="E187" s="217" t="s">
        <v>1731</v>
      </c>
      <c r="F187" s="218" t="s">
        <v>1732</v>
      </c>
      <c r="G187" s="219" t="s">
        <v>217</v>
      </c>
      <c r="H187" s="220" t="n">
        <v>32</v>
      </c>
      <c r="I187" s="221" t="n">
        <v>22.1</v>
      </c>
      <c r="J187" s="221" t="n">
        <f aca="false">ROUND(I187*H187,2)</f>
        <v>707.2</v>
      </c>
      <c r="K187" s="222"/>
      <c r="L187" s="25"/>
      <c r="M187" s="223"/>
      <c r="N187" s="224" t="s">
        <v>36</v>
      </c>
      <c r="O187" s="225" t="n">
        <v>0</v>
      </c>
      <c r="P187" s="225" t="n">
        <f aca="false">O187*H187</f>
        <v>0</v>
      </c>
      <c r="Q187" s="225" t="n">
        <v>0</v>
      </c>
      <c r="R187" s="225" t="n">
        <f aca="false">Q187*H187</f>
        <v>0</v>
      </c>
      <c r="S187" s="225" t="n">
        <v>0</v>
      </c>
      <c r="T187" s="226" t="n">
        <f aca="false">S187*H187</f>
        <v>0</v>
      </c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R187" s="227" t="s">
        <v>261</v>
      </c>
      <c r="AT187" s="227" t="s">
        <v>162</v>
      </c>
      <c r="AU187" s="227" t="s">
        <v>78</v>
      </c>
      <c r="AY187" s="3" t="s">
        <v>158</v>
      </c>
      <c r="BE187" s="228" t="n">
        <f aca="false">IF(N187="základná",J187,0)</f>
        <v>0</v>
      </c>
      <c r="BF187" s="228" t="n">
        <f aca="false">IF(N187="znížená",J187,0)</f>
        <v>707.2</v>
      </c>
      <c r="BG187" s="228" t="n">
        <f aca="false">IF(N187="zákl. prenesená",J187,0)</f>
        <v>0</v>
      </c>
      <c r="BH187" s="228" t="n">
        <f aca="false">IF(N187="zníž. prenesená",J187,0)</f>
        <v>0</v>
      </c>
      <c r="BI187" s="228" t="n">
        <f aca="false">IF(N187="nulová",J187,0)</f>
        <v>0</v>
      </c>
      <c r="BJ187" s="3" t="s">
        <v>161</v>
      </c>
      <c r="BK187" s="228" t="n">
        <f aca="false">ROUND(I187*H187,2)</f>
        <v>707.2</v>
      </c>
      <c r="BL187" s="3" t="s">
        <v>261</v>
      </c>
      <c r="BM187" s="227" t="s">
        <v>1733</v>
      </c>
    </row>
    <row r="188" s="26" customFormat="true" ht="24.15" hidden="false" customHeight="true" outlineLevel="0" collapsed="false">
      <c r="A188" s="19"/>
      <c r="B188" s="20"/>
      <c r="C188" s="229" t="s">
        <v>282</v>
      </c>
      <c r="D188" s="229" t="s">
        <v>220</v>
      </c>
      <c r="E188" s="230" t="s">
        <v>1734</v>
      </c>
      <c r="F188" s="231" t="s">
        <v>1735</v>
      </c>
      <c r="G188" s="232" t="s">
        <v>217</v>
      </c>
      <c r="H188" s="233" t="n">
        <v>32</v>
      </c>
      <c r="I188" s="234" t="n">
        <v>86.69</v>
      </c>
      <c r="J188" s="234" t="n">
        <f aca="false">ROUND(I188*H188,2)</f>
        <v>2774.08</v>
      </c>
      <c r="K188" s="235"/>
      <c r="L188" s="236"/>
      <c r="M188" s="237"/>
      <c r="N188" s="238" t="s">
        <v>36</v>
      </c>
      <c r="O188" s="225" t="n">
        <v>0</v>
      </c>
      <c r="P188" s="225" t="n">
        <f aca="false">O188*H188</f>
        <v>0</v>
      </c>
      <c r="Q188" s="225" t="n">
        <v>0</v>
      </c>
      <c r="R188" s="225" t="n">
        <f aca="false">Q188*H188</f>
        <v>0</v>
      </c>
      <c r="S188" s="225" t="n">
        <v>0</v>
      </c>
      <c r="T188" s="226" t="n">
        <f aca="false">S188*H188</f>
        <v>0</v>
      </c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R188" s="227" t="s">
        <v>224</v>
      </c>
      <c r="AT188" s="227" t="s">
        <v>220</v>
      </c>
      <c r="AU188" s="227" t="s">
        <v>78</v>
      </c>
      <c r="AY188" s="3" t="s">
        <v>158</v>
      </c>
      <c r="BE188" s="228" t="n">
        <f aca="false">IF(N188="základná",J188,0)</f>
        <v>0</v>
      </c>
      <c r="BF188" s="228" t="n">
        <f aca="false">IF(N188="znížená",J188,0)</f>
        <v>2774.08</v>
      </c>
      <c r="BG188" s="228" t="n">
        <f aca="false">IF(N188="zákl. prenesená",J188,0)</f>
        <v>0</v>
      </c>
      <c r="BH188" s="228" t="n">
        <f aca="false">IF(N188="zníž. prenesená",J188,0)</f>
        <v>0</v>
      </c>
      <c r="BI188" s="228" t="n">
        <f aca="false">IF(N188="nulová",J188,0)</f>
        <v>0</v>
      </c>
      <c r="BJ188" s="3" t="s">
        <v>161</v>
      </c>
      <c r="BK188" s="228" t="n">
        <f aca="false">ROUND(I188*H188,2)</f>
        <v>2774.08</v>
      </c>
      <c r="BL188" s="3" t="s">
        <v>261</v>
      </c>
      <c r="BM188" s="227" t="s">
        <v>1736</v>
      </c>
    </row>
    <row r="189" s="26" customFormat="true" ht="37.8" hidden="false" customHeight="true" outlineLevel="0" collapsed="false">
      <c r="A189" s="19"/>
      <c r="B189" s="20"/>
      <c r="C189" s="216" t="s">
        <v>294</v>
      </c>
      <c r="D189" s="216" t="s">
        <v>162</v>
      </c>
      <c r="E189" s="217" t="s">
        <v>1737</v>
      </c>
      <c r="F189" s="218" t="s">
        <v>1738</v>
      </c>
      <c r="G189" s="219" t="s">
        <v>217</v>
      </c>
      <c r="H189" s="220" t="n">
        <v>7</v>
      </c>
      <c r="I189" s="221" t="n">
        <v>420</v>
      </c>
      <c r="J189" s="221" t="n">
        <f aca="false">ROUND(I189*H189,2)</f>
        <v>2940</v>
      </c>
      <c r="K189" s="222"/>
      <c r="L189" s="25"/>
      <c r="M189" s="223"/>
      <c r="N189" s="224" t="s">
        <v>36</v>
      </c>
      <c r="O189" s="225" t="n">
        <v>1.22501</v>
      </c>
      <c r="P189" s="225" t="n">
        <f aca="false">O189*H189</f>
        <v>8.57507</v>
      </c>
      <c r="Q189" s="225" t="n">
        <v>0</v>
      </c>
      <c r="R189" s="225" t="n">
        <f aca="false">Q189*H189</f>
        <v>0</v>
      </c>
      <c r="S189" s="225" t="n">
        <v>0</v>
      </c>
      <c r="T189" s="226" t="n">
        <f aca="false">S189*H189</f>
        <v>0</v>
      </c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R189" s="227" t="s">
        <v>261</v>
      </c>
      <c r="AT189" s="227" t="s">
        <v>162</v>
      </c>
      <c r="AU189" s="227" t="s">
        <v>78</v>
      </c>
      <c r="AY189" s="3" t="s">
        <v>158</v>
      </c>
      <c r="BE189" s="228" t="n">
        <f aca="false">IF(N189="základná",J189,0)</f>
        <v>0</v>
      </c>
      <c r="BF189" s="228" t="n">
        <f aca="false">IF(N189="znížená",J189,0)</f>
        <v>2940</v>
      </c>
      <c r="BG189" s="228" t="n">
        <f aca="false">IF(N189="zákl. prenesená",J189,0)</f>
        <v>0</v>
      </c>
      <c r="BH189" s="228" t="n">
        <f aca="false">IF(N189="zníž. prenesená",J189,0)</f>
        <v>0</v>
      </c>
      <c r="BI189" s="228" t="n">
        <f aca="false">IF(N189="nulová",J189,0)</f>
        <v>0</v>
      </c>
      <c r="BJ189" s="3" t="s">
        <v>161</v>
      </c>
      <c r="BK189" s="228" t="n">
        <f aca="false">ROUND(I189*H189,2)</f>
        <v>2940</v>
      </c>
      <c r="BL189" s="3" t="s">
        <v>261</v>
      </c>
      <c r="BM189" s="227" t="s">
        <v>1739</v>
      </c>
    </row>
    <row r="190" s="26" customFormat="true" ht="37.8" hidden="false" customHeight="true" outlineLevel="0" collapsed="false">
      <c r="A190" s="19"/>
      <c r="B190" s="20"/>
      <c r="C190" s="216" t="s">
        <v>415</v>
      </c>
      <c r="D190" s="216" t="s">
        <v>162</v>
      </c>
      <c r="E190" s="217" t="s">
        <v>1740</v>
      </c>
      <c r="F190" s="218" t="s">
        <v>1741</v>
      </c>
      <c r="G190" s="219" t="s">
        <v>217</v>
      </c>
      <c r="H190" s="220" t="n">
        <v>1</v>
      </c>
      <c r="I190" s="221" t="n">
        <v>930</v>
      </c>
      <c r="J190" s="221" t="n">
        <f aca="false">ROUND(I190*H190,2)</f>
        <v>930</v>
      </c>
      <c r="K190" s="222"/>
      <c r="L190" s="25"/>
      <c r="M190" s="223"/>
      <c r="N190" s="224" t="s">
        <v>36</v>
      </c>
      <c r="O190" s="225" t="n">
        <v>1.22501</v>
      </c>
      <c r="P190" s="225" t="n">
        <f aca="false">O190*H190</f>
        <v>1.22501</v>
      </c>
      <c r="Q190" s="225" t="n">
        <v>0</v>
      </c>
      <c r="R190" s="225" t="n">
        <f aca="false">Q190*H190</f>
        <v>0</v>
      </c>
      <c r="S190" s="225" t="n">
        <v>0</v>
      </c>
      <c r="T190" s="226" t="n">
        <f aca="false">S190*H190</f>
        <v>0</v>
      </c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R190" s="227" t="s">
        <v>261</v>
      </c>
      <c r="AT190" s="227" t="s">
        <v>162</v>
      </c>
      <c r="AU190" s="227" t="s">
        <v>78</v>
      </c>
      <c r="AY190" s="3" t="s">
        <v>158</v>
      </c>
      <c r="BE190" s="228" t="n">
        <f aca="false">IF(N190="základná",J190,0)</f>
        <v>0</v>
      </c>
      <c r="BF190" s="228" t="n">
        <f aca="false">IF(N190="znížená",J190,0)</f>
        <v>930</v>
      </c>
      <c r="BG190" s="228" t="n">
        <f aca="false">IF(N190="zákl. prenesená",J190,0)</f>
        <v>0</v>
      </c>
      <c r="BH190" s="228" t="n">
        <f aca="false">IF(N190="zníž. prenesená",J190,0)</f>
        <v>0</v>
      </c>
      <c r="BI190" s="228" t="n">
        <f aca="false">IF(N190="nulová",J190,0)</f>
        <v>0</v>
      </c>
      <c r="BJ190" s="3" t="s">
        <v>161</v>
      </c>
      <c r="BK190" s="228" t="n">
        <f aca="false">ROUND(I190*H190,2)</f>
        <v>930</v>
      </c>
      <c r="BL190" s="3" t="s">
        <v>261</v>
      </c>
      <c r="BM190" s="227" t="s">
        <v>1742</v>
      </c>
    </row>
    <row r="191" s="26" customFormat="true" ht="24.15" hidden="false" customHeight="true" outlineLevel="0" collapsed="false">
      <c r="A191" s="19"/>
      <c r="B191" s="20"/>
      <c r="C191" s="216" t="s">
        <v>302</v>
      </c>
      <c r="D191" s="216" t="s">
        <v>162</v>
      </c>
      <c r="E191" s="217" t="s">
        <v>1743</v>
      </c>
      <c r="F191" s="218" t="s">
        <v>1744</v>
      </c>
      <c r="G191" s="219" t="s">
        <v>217</v>
      </c>
      <c r="H191" s="220" t="n">
        <v>4</v>
      </c>
      <c r="I191" s="221" t="n">
        <v>42.94</v>
      </c>
      <c r="J191" s="221" t="n">
        <f aca="false">ROUND(I191*H191,2)</f>
        <v>171.76</v>
      </c>
      <c r="K191" s="222"/>
      <c r="L191" s="25"/>
      <c r="M191" s="223"/>
      <c r="N191" s="224" t="s">
        <v>36</v>
      </c>
      <c r="O191" s="225" t="n">
        <v>0</v>
      </c>
      <c r="P191" s="225" t="n">
        <f aca="false">O191*H191</f>
        <v>0</v>
      </c>
      <c r="Q191" s="225" t="n">
        <v>0</v>
      </c>
      <c r="R191" s="225" t="n">
        <f aca="false">Q191*H191</f>
        <v>0</v>
      </c>
      <c r="S191" s="225" t="n">
        <v>0</v>
      </c>
      <c r="T191" s="226" t="n">
        <f aca="false">S191*H191</f>
        <v>0</v>
      </c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R191" s="227" t="s">
        <v>261</v>
      </c>
      <c r="AT191" s="227" t="s">
        <v>162</v>
      </c>
      <c r="AU191" s="227" t="s">
        <v>78</v>
      </c>
      <c r="AY191" s="3" t="s">
        <v>158</v>
      </c>
      <c r="BE191" s="228" t="n">
        <f aca="false">IF(N191="základná",J191,0)</f>
        <v>0</v>
      </c>
      <c r="BF191" s="228" t="n">
        <f aca="false">IF(N191="znížená",J191,0)</f>
        <v>171.76</v>
      </c>
      <c r="BG191" s="228" t="n">
        <f aca="false">IF(N191="zákl. prenesená",J191,0)</f>
        <v>0</v>
      </c>
      <c r="BH191" s="228" t="n">
        <f aca="false">IF(N191="zníž. prenesená",J191,0)</f>
        <v>0</v>
      </c>
      <c r="BI191" s="228" t="n">
        <f aca="false">IF(N191="nulová",J191,0)</f>
        <v>0</v>
      </c>
      <c r="BJ191" s="3" t="s">
        <v>161</v>
      </c>
      <c r="BK191" s="228" t="n">
        <f aca="false">ROUND(I191*H191,2)</f>
        <v>171.76</v>
      </c>
      <c r="BL191" s="3" t="s">
        <v>261</v>
      </c>
      <c r="BM191" s="227" t="s">
        <v>1745</v>
      </c>
    </row>
    <row r="192" s="26" customFormat="true" ht="24.15" hidden="false" customHeight="true" outlineLevel="0" collapsed="false">
      <c r="A192" s="19"/>
      <c r="B192" s="20"/>
      <c r="C192" s="229" t="s">
        <v>308</v>
      </c>
      <c r="D192" s="229" t="s">
        <v>220</v>
      </c>
      <c r="E192" s="230" t="s">
        <v>1734</v>
      </c>
      <c r="F192" s="231" t="s">
        <v>1735</v>
      </c>
      <c r="G192" s="232" t="s">
        <v>217</v>
      </c>
      <c r="H192" s="233" t="n">
        <v>8</v>
      </c>
      <c r="I192" s="234" t="n">
        <v>86.69</v>
      </c>
      <c r="J192" s="234" t="n">
        <f aca="false">ROUND(I192*H192,2)</f>
        <v>693.52</v>
      </c>
      <c r="K192" s="235"/>
      <c r="L192" s="236"/>
      <c r="M192" s="237"/>
      <c r="N192" s="238" t="s">
        <v>36</v>
      </c>
      <c r="O192" s="225" t="n">
        <v>0</v>
      </c>
      <c r="P192" s="225" t="n">
        <f aca="false">O192*H192</f>
        <v>0</v>
      </c>
      <c r="Q192" s="225" t="n">
        <v>0</v>
      </c>
      <c r="R192" s="225" t="n">
        <f aca="false">Q192*H192</f>
        <v>0</v>
      </c>
      <c r="S192" s="225" t="n">
        <v>0</v>
      </c>
      <c r="T192" s="226" t="n">
        <f aca="false">S192*H192</f>
        <v>0</v>
      </c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R192" s="227" t="s">
        <v>224</v>
      </c>
      <c r="AT192" s="227" t="s">
        <v>220</v>
      </c>
      <c r="AU192" s="227" t="s">
        <v>78</v>
      </c>
      <c r="AY192" s="3" t="s">
        <v>158</v>
      </c>
      <c r="BE192" s="228" t="n">
        <f aca="false">IF(N192="základná",J192,0)</f>
        <v>0</v>
      </c>
      <c r="BF192" s="228" t="n">
        <f aca="false">IF(N192="znížená",J192,0)</f>
        <v>693.52</v>
      </c>
      <c r="BG192" s="228" t="n">
        <f aca="false">IF(N192="zákl. prenesená",J192,0)</f>
        <v>0</v>
      </c>
      <c r="BH192" s="228" t="n">
        <f aca="false">IF(N192="zníž. prenesená",J192,0)</f>
        <v>0</v>
      </c>
      <c r="BI192" s="228" t="n">
        <f aca="false">IF(N192="nulová",J192,0)</f>
        <v>0</v>
      </c>
      <c r="BJ192" s="3" t="s">
        <v>161</v>
      </c>
      <c r="BK192" s="228" t="n">
        <f aca="false">ROUND(I192*H192,2)</f>
        <v>693.52</v>
      </c>
      <c r="BL192" s="3" t="s">
        <v>261</v>
      </c>
      <c r="BM192" s="227" t="s">
        <v>1746</v>
      </c>
    </row>
    <row r="193" s="26" customFormat="true" ht="21.75" hidden="false" customHeight="true" outlineLevel="0" collapsed="false">
      <c r="A193" s="19"/>
      <c r="B193" s="20"/>
      <c r="C193" s="216" t="s">
        <v>224</v>
      </c>
      <c r="D193" s="216" t="s">
        <v>162</v>
      </c>
      <c r="E193" s="217" t="s">
        <v>1747</v>
      </c>
      <c r="F193" s="218" t="s">
        <v>1748</v>
      </c>
      <c r="G193" s="219" t="s">
        <v>217</v>
      </c>
      <c r="H193" s="220" t="n">
        <v>32</v>
      </c>
      <c r="I193" s="221" t="n">
        <v>62.53</v>
      </c>
      <c r="J193" s="221" t="n">
        <f aca="false">ROUND(I193*H193,2)</f>
        <v>2000.96</v>
      </c>
      <c r="K193" s="222"/>
      <c r="L193" s="25"/>
      <c r="M193" s="223"/>
      <c r="N193" s="224" t="s">
        <v>36</v>
      </c>
      <c r="O193" s="225" t="n">
        <v>0</v>
      </c>
      <c r="P193" s="225" t="n">
        <f aca="false">O193*H193</f>
        <v>0</v>
      </c>
      <c r="Q193" s="225" t="n">
        <v>0</v>
      </c>
      <c r="R193" s="225" t="n">
        <f aca="false">Q193*H193</f>
        <v>0</v>
      </c>
      <c r="S193" s="225" t="n">
        <v>0</v>
      </c>
      <c r="T193" s="226" t="n">
        <f aca="false">S193*H193</f>
        <v>0</v>
      </c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R193" s="227" t="s">
        <v>261</v>
      </c>
      <c r="AT193" s="227" t="s">
        <v>162</v>
      </c>
      <c r="AU193" s="227" t="s">
        <v>78</v>
      </c>
      <c r="AY193" s="3" t="s">
        <v>158</v>
      </c>
      <c r="BE193" s="228" t="n">
        <f aca="false">IF(N193="základná",J193,0)</f>
        <v>0</v>
      </c>
      <c r="BF193" s="228" t="n">
        <f aca="false">IF(N193="znížená",J193,0)</f>
        <v>2000.96</v>
      </c>
      <c r="BG193" s="228" t="n">
        <f aca="false">IF(N193="zákl. prenesená",J193,0)</f>
        <v>0</v>
      </c>
      <c r="BH193" s="228" t="n">
        <f aca="false">IF(N193="zníž. prenesená",J193,0)</f>
        <v>0</v>
      </c>
      <c r="BI193" s="228" t="n">
        <f aca="false">IF(N193="nulová",J193,0)</f>
        <v>0</v>
      </c>
      <c r="BJ193" s="3" t="s">
        <v>161</v>
      </c>
      <c r="BK193" s="228" t="n">
        <f aca="false">ROUND(I193*H193,2)</f>
        <v>2000.96</v>
      </c>
      <c r="BL193" s="3" t="s">
        <v>261</v>
      </c>
      <c r="BM193" s="227" t="s">
        <v>1749</v>
      </c>
    </row>
    <row r="194" s="26" customFormat="true" ht="37.8" hidden="false" customHeight="true" outlineLevel="0" collapsed="false">
      <c r="A194" s="19"/>
      <c r="B194" s="20"/>
      <c r="C194" s="229" t="s">
        <v>214</v>
      </c>
      <c r="D194" s="229" t="s">
        <v>220</v>
      </c>
      <c r="E194" s="230" t="s">
        <v>1750</v>
      </c>
      <c r="F194" s="231" t="s">
        <v>1751</v>
      </c>
      <c r="G194" s="232" t="s">
        <v>217</v>
      </c>
      <c r="H194" s="233" t="n">
        <v>32</v>
      </c>
      <c r="I194" s="234" t="n">
        <v>124.42</v>
      </c>
      <c r="J194" s="234" t="n">
        <f aca="false">ROUND(I194*H194,2)</f>
        <v>3981.44</v>
      </c>
      <c r="K194" s="235"/>
      <c r="L194" s="236"/>
      <c r="M194" s="237"/>
      <c r="N194" s="238" t="s">
        <v>36</v>
      </c>
      <c r="O194" s="225" t="n">
        <v>0</v>
      </c>
      <c r="P194" s="225" t="n">
        <f aca="false">O194*H194</f>
        <v>0</v>
      </c>
      <c r="Q194" s="225" t="n">
        <v>0</v>
      </c>
      <c r="R194" s="225" t="n">
        <f aca="false">Q194*H194</f>
        <v>0</v>
      </c>
      <c r="S194" s="225" t="n">
        <v>0</v>
      </c>
      <c r="T194" s="226" t="n">
        <f aca="false">S194*H194</f>
        <v>0</v>
      </c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R194" s="227" t="s">
        <v>224</v>
      </c>
      <c r="AT194" s="227" t="s">
        <v>220</v>
      </c>
      <c r="AU194" s="227" t="s">
        <v>78</v>
      </c>
      <c r="AY194" s="3" t="s">
        <v>158</v>
      </c>
      <c r="BE194" s="228" t="n">
        <f aca="false">IF(N194="základná",J194,0)</f>
        <v>0</v>
      </c>
      <c r="BF194" s="228" t="n">
        <f aca="false">IF(N194="znížená",J194,0)</f>
        <v>3981.44</v>
      </c>
      <c r="BG194" s="228" t="n">
        <f aca="false">IF(N194="zákl. prenesená",J194,0)</f>
        <v>0</v>
      </c>
      <c r="BH194" s="228" t="n">
        <f aca="false">IF(N194="zníž. prenesená",J194,0)</f>
        <v>0</v>
      </c>
      <c r="BI194" s="228" t="n">
        <f aca="false">IF(N194="nulová",J194,0)</f>
        <v>0</v>
      </c>
      <c r="BJ194" s="3" t="s">
        <v>161</v>
      </c>
      <c r="BK194" s="228" t="n">
        <f aca="false">ROUND(I194*H194,2)</f>
        <v>3981.44</v>
      </c>
      <c r="BL194" s="3" t="s">
        <v>261</v>
      </c>
      <c r="BM194" s="227" t="s">
        <v>1752</v>
      </c>
    </row>
    <row r="195" s="26" customFormat="true" ht="21.75" hidden="false" customHeight="true" outlineLevel="0" collapsed="false">
      <c r="A195" s="19"/>
      <c r="B195" s="20"/>
      <c r="C195" s="216" t="s">
        <v>219</v>
      </c>
      <c r="D195" s="216" t="s">
        <v>162</v>
      </c>
      <c r="E195" s="217" t="s">
        <v>1753</v>
      </c>
      <c r="F195" s="218" t="s">
        <v>1754</v>
      </c>
      <c r="G195" s="219" t="s">
        <v>217</v>
      </c>
      <c r="H195" s="220" t="n">
        <v>4</v>
      </c>
      <c r="I195" s="221" t="n">
        <v>77.71</v>
      </c>
      <c r="J195" s="221" t="n">
        <f aca="false">ROUND(I195*H195,2)</f>
        <v>310.84</v>
      </c>
      <c r="K195" s="222"/>
      <c r="L195" s="25"/>
      <c r="M195" s="223"/>
      <c r="N195" s="224" t="s">
        <v>36</v>
      </c>
      <c r="O195" s="225" t="n">
        <v>0</v>
      </c>
      <c r="P195" s="225" t="n">
        <f aca="false">O195*H195</f>
        <v>0</v>
      </c>
      <c r="Q195" s="225" t="n">
        <v>0</v>
      </c>
      <c r="R195" s="225" t="n">
        <f aca="false">Q195*H195</f>
        <v>0</v>
      </c>
      <c r="S195" s="225" t="n">
        <v>0</v>
      </c>
      <c r="T195" s="226" t="n">
        <f aca="false">S195*H195</f>
        <v>0</v>
      </c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R195" s="227" t="s">
        <v>261</v>
      </c>
      <c r="AT195" s="227" t="s">
        <v>162</v>
      </c>
      <c r="AU195" s="227" t="s">
        <v>78</v>
      </c>
      <c r="AY195" s="3" t="s">
        <v>158</v>
      </c>
      <c r="BE195" s="228" t="n">
        <f aca="false">IF(N195="základná",J195,0)</f>
        <v>0</v>
      </c>
      <c r="BF195" s="228" t="n">
        <f aca="false">IF(N195="znížená",J195,0)</f>
        <v>310.84</v>
      </c>
      <c r="BG195" s="228" t="n">
        <f aca="false">IF(N195="zákl. prenesená",J195,0)</f>
        <v>0</v>
      </c>
      <c r="BH195" s="228" t="n">
        <f aca="false">IF(N195="zníž. prenesená",J195,0)</f>
        <v>0</v>
      </c>
      <c r="BI195" s="228" t="n">
        <f aca="false">IF(N195="nulová",J195,0)</f>
        <v>0</v>
      </c>
      <c r="BJ195" s="3" t="s">
        <v>161</v>
      </c>
      <c r="BK195" s="228" t="n">
        <f aca="false">ROUND(I195*H195,2)</f>
        <v>310.84</v>
      </c>
      <c r="BL195" s="3" t="s">
        <v>261</v>
      </c>
      <c r="BM195" s="227" t="s">
        <v>1755</v>
      </c>
    </row>
    <row r="196" s="26" customFormat="true" ht="37.8" hidden="false" customHeight="true" outlineLevel="0" collapsed="false">
      <c r="A196" s="19"/>
      <c r="B196" s="20"/>
      <c r="C196" s="229" t="s">
        <v>312</v>
      </c>
      <c r="D196" s="229" t="s">
        <v>220</v>
      </c>
      <c r="E196" s="230" t="s">
        <v>1756</v>
      </c>
      <c r="F196" s="231" t="s">
        <v>1757</v>
      </c>
      <c r="G196" s="232" t="s">
        <v>217</v>
      </c>
      <c r="H196" s="233" t="n">
        <v>4</v>
      </c>
      <c r="I196" s="234" t="n">
        <v>143.9</v>
      </c>
      <c r="J196" s="234" t="n">
        <f aca="false">ROUND(I196*H196,2)</f>
        <v>575.6</v>
      </c>
      <c r="K196" s="235"/>
      <c r="L196" s="236"/>
      <c r="M196" s="237"/>
      <c r="N196" s="238" t="s">
        <v>36</v>
      </c>
      <c r="O196" s="225" t="n">
        <v>0</v>
      </c>
      <c r="P196" s="225" t="n">
        <f aca="false">O196*H196</f>
        <v>0</v>
      </c>
      <c r="Q196" s="225" t="n">
        <v>0.028</v>
      </c>
      <c r="R196" s="225" t="n">
        <f aca="false">Q196*H196</f>
        <v>0.112</v>
      </c>
      <c r="S196" s="225" t="n">
        <v>0</v>
      </c>
      <c r="T196" s="226" t="n">
        <f aca="false">S196*H196</f>
        <v>0</v>
      </c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R196" s="227" t="s">
        <v>224</v>
      </c>
      <c r="AT196" s="227" t="s">
        <v>220</v>
      </c>
      <c r="AU196" s="227" t="s">
        <v>78</v>
      </c>
      <c r="AY196" s="3" t="s">
        <v>158</v>
      </c>
      <c r="BE196" s="228" t="n">
        <f aca="false">IF(N196="základná",J196,0)</f>
        <v>0</v>
      </c>
      <c r="BF196" s="228" t="n">
        <f aca="false">IF(N196="znížená",J196,0)</f>
        <v>575.6</v>
      </c>
      <c r="BG196" s="228" t="n">
        <f aca="false">IF(N196="zákl. prenesená",J196,0)</f>
        <v>0</v>
      </c>
      <c r="BH196" s="228" t="n">
        <f aca="false">IF(N196="zníž. prenesená",J196,0)</f>
        <v>0</v>
      </c>
      <c r="BI196" s="228" t="n">
        <f aca="false">IF(N196="nulová",J196,0)</f>
        <v>0</v>
      </c>
      <c r="BJ196" s="3" t="s">
        <v>161</v>
      </c>
      <c r="BK196" s="228" t="n">
        <f aca="false">ROUND(I196*H196,2)</f>
        <v>575.6</v>
      </c>
      <c r="BL196" s="3" t="s">
        <v>261</v>
      </c>
      <c r="BM196" s="227" t="s">
        <v>1758</v>
      </c>
    </row>
    <row r="197" s="26" customFormat="true" ht="24.15" hidden="false" customHeight="true" outlineLevel="0" collapsed="false">
      <c r="A197" s="19"/>
      <c r="B197" s="20"/>
      <c r="C197" s="216" t="s">
        <v>267</v>
      </c>
      <c r="D197" s="216" t="s">
        <v>162</v>
      </c>
      <c r="E197" s="217" t="s">
        <v>1759</v>
      </c>
      <c r="F197" s="218" t="s">
        <v>1760</v>
      </c>
      <c r="G197" s="219" t="s">
        <v>274</v>
      </c>
      <c r="H197" s="220" t="n">
        <v>151.203</v>
      </c>
      <c r="I197" s="221" t="n">
        <v>0.8</v>
      </c>
      <c r="J197" s="221" t="n">
        <f aca="false">ROUND(I197*H197,2)</f>
        <v>120.96</v>
      </c>
      <c r="K197" s="222"/>
      <c r="L197" s="25"/>
      <c r="M197" s="223"/>
      <c r="N197" s="224" t="s">
        <v>36</v>
      </c>
      <c r="O197" s="225" t="n">
        <v>0</v>
      </c>
      <c r="P197" s="225" t="n">
        <f aca="false">O197*H197</f>
        <v>0</v>
      </c>
      <c r="Q197" s="225" t="n">
        <v>0</v>
      </c>
      <c r="R197" s="225" t="n">
        <f aca="false">Q197*H197</f>
        <v>0</v>
      </c>
      <c r="S197" s="225" t="n">
        <v>0</v>
      </c>
      <c r="T197" s="226" t="n">
        <f aca="false">S197*H197</f>
        <v>0</v>
      </c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R197" s="227" t="s">
        <v>261</v>
      </c>
      <c r="AT197" s="227" t="s">
        <v>162</v>
      </c>
      <c r="AU197" s="227" t="s">
        <v>78</v>
      </c>
      <c r="AY197" s="3" t="s">
        <v>158</v>
      </c>
      <c r="BE197" s="228" t="n">
        <f aca="false">IF(N197="základná",J197,0)</f>
        <v>0</v>
      </c>
      <c r="BF197" s="228" t="n">
        <f aca="false">IF(N197="znížená",J197,0)</f>
        <v>120.96</v>
      </c>
      <c r="BG197" s="228" t="n">
        <f aca="false">IF(N197="zákl. prenesená",J197,0)</f>
        <v>0</v>
      </c>
      <c r="BH197" s="228" t="n">
        <f aca="false">IF(N197="zníž. prenesená",J197,0)</f>
        <v>0</v>
      </c>
      <c r="BI197" s="228" t="n">
        <f aca="false">IF(N197="nulová",J197,0)</f>
        <v>0</v>
      </c>
      <c r="BJ197" s="3" t="s">
        <v>161</v>
      </c>
      <c r="BK197" s="228" t="n">
        <f aca="false">ROUND(I197*H197,2)</f>
        <v>120.96</v>
      </c>
      <c r="BL197" s="3" t="s">
        <v>261</v>
      </c>
      <c r="BM197" s="227" t="s">
        <v>1761</v>
      </c>
    </row>
    <row r="198" s="200" customFormat="true" ht="25.9" hidden="false" customHeight="true" outlineLevel="0" collapsed="false">
      <c r="B198" s="201"/>
      <c r="C198" s="202"/>
      <c r="D198" s="203" t="s">
        <v>69</v>
      </c>
      <c r="E198" s="204" t="s">
        <v>306</v>
      </c>
      <c r="F198" s="204" t="s">
        <v>307</v>
      </c>
      <c r="G198" s="202"/>
      <c r="H198" s="202"/>
      <c r="I198" s="202"/>
      <c r="J198" s="205" t="n">
        <f aca="false">BK198</f>
        <v>7359.79</v>
      </c>
      <c r="K198" s="202"/>
      <c r="L198" s="206"/>
      <c r="M198" s="207"/>
      <c r="N198" s="208"/>
      <c r="O198" s="208"/>
      <c r="P198" s="209" t="n">
        <f aca="false">SUM(P199:P203)</f>
        <v>61.04082</v>
      </c>
      <c r="Q198" s="208"/>
      <c r="R198" s="209" t="n">
        <f aca="false">SUM(R199:R203)</f>
        <v>0.41174</v>
      </c>
      <c r="S198" s="208"/>
      <c r="T198" s="210" t="n">
        <f aca="false">SUM(T199:T203)</f>
        <v>0</v>
      </c>
      <c r="AR198" s="211" t="s">
        <v>161</v>
      </c>
      <c r="AT198" s="212" t="s">
        <v>69</v>
      </c>
      <c r="AU198" s="212" t="s">
        <v>70</v>
      </c>
      <c r="AY198" s="211" t="s">
        <v>158</v>
      </c>
      <c r="BK198" s="213" t="n">
        <f aca="false">SUM(BK199:BK203)</f>
        <v>7359.79</v>
      </c>
    </row>
    <row r="199" s="26" customFormat="true" ht="24.15" hidden="false" customHeight="true" outlineLevel="0" collapsed="false">
      <c r="A199" s="19"/>
      <c r="B199" s="20"/>
      <c r="C199" s="216" t="s">
        <v>1327</v>
      </c>
      <c r="D199" s="216" t="s">
        <v>162</v>
      </c>
      <c r="E199" s="217" t="s">
        <v>1762</v>
      </c>
      <c r="F199" s="218" t="s">
        <v>1763</v>
      </c>
      <c r="G199" s="219" t="s">
        <v>212</v>
      </c>
      <c r="H199" s="220" t="n">
        <v>17</v>
      </c>
      <c r="I199" s="221" t="n">
        <v>54.58</v>
      </c>
      <c r="J199" s="221" t="n">
        <f aca="false">ROUND(I199*H199,2)</f>
        <v>927.86</v>
      </c>
      <c r="K199" s="222"/>
      <c r="L199" s="25"/>
      <c r="M199" s="223"/>
      <c r="N199" s="224" t="s">
        <v>36</v>
      </c>
      <c r="O199" s="225" t="n">
        <v>2.16591</v>
      </c>
      <c r="P199" s="225" t="n">
        <f aca="false">O199*H199</f>
        <v>36.82047</v>
      </c>
      <c r="Q199" s="225" t="n">
        <v>0.00172</v>
      </c>
      <c r="R199" s="225" t="n">
        <f aca="false">Q199*H199</f>
        <v>0.02924</v>
      </c>
      <c r="S199" s="225" t="n">
        <v>0</v>
      </c>
      <c r="T199" s="226" t="n">
        <f aca="false">S199*H199</f>
        <v>0</v>
      </c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R199" s="227" t="s">
        <v>261</v>
      </c>
      <c r="AT199" s="227" t="s">
        <v>162</v>
      </c>
      <c r="AU199" s="227" t="s">
        <v>78</v>
      </c>
      <c r="AY199" s="3" t="s">
        <v>158</v>
      </c>
      <c r="BE199" s="228" t="n">
        <f aca="false">IF(N199="základná",J199,0)</f>
        <v>0</v>
      </c>
      <c r="BF199" s="228" t="n">
        <f aca="false">IF(N199="znížená",J199,0)</f>
        <v>927.86</v>
      </c>
      <c r="BG199" s="228" t="n">
        <f aca="false">IF(N199="zákl. prenesená",J199,0)</f>
        <v>0</v>
      </c>
      <c r="BH199" s="228" t="n">
        <f aca="false">IF(N199="zníž. prenesená",J199,0)</f>
        <v>0</v>
      </c>
      <c r="BI199" s="228" t="n">
        <f aca="false">IF(N199="nulová",J199,0)</f>
        <v>0</v>
      </c>
      <c r="BJ199" s="3" t="s">
        <v>161</v>
      </c>
      <c r="BK199" s="228" t="n">
        <f aca="false">ROUND(I199*H199,2)</f>
        <v>927.86</v>
      </c>
      <c r="BL199" s="3" t="s">
        <v>261</v>
      </c>
      <c r="BM199" s="227" t="s">
        <v>1764</v>
      </c>
    </row>
    <row r="200" s="26" customFormat="true" ht="44.25" hidden="false" customHeight="true" outlineLevel="0" collapsed="false">
      <c r="A200" s="19"/>
      <c r="B200" s="20"/>
      <c r="C200" s="229" t="s">
        <v>1765</v>
      </c>
      <c r="D200" s="229" t="s">
        <v>220</v>
      </c>
      <c r="E200" s="230" t="s">
        <v>1766</v>
      </c>
      <c r="F200" s="231" t="s">
        <v>1767</v>
      </c>
      <c r="G200" s="232" t="s">
        <v>212</v>
      </c>
      <c r="H200" s="233" t="n">
        <v>17</v>
      </c>
      <c r="I200" s="234" t="n">
        <v>188.6</v>
      </c>
      <c r="J200" s="234" t="n">
        <f aca="false">ROUND(I200*H200,2)</f>
        <v>3206.2</v>
      </c>
      <c r="K200" s="235"/>
      <c r="L200" s="236"/>
      <c r="M200" s="237"/>
      <c r="N200" s="238" t="s">
        <v>36</v>
      </c>
      <c r="O200" s="225" t="n">
        <v>0</v>
      </c>
      <c r="P200" s="225" t="n">
        <f aca="false">O200*H200</f>
        <v>0</v>
      </c>
      <c r="Q200" s="225" t="n">
        <v>0.017</v>
      </c>
      <c r="R200" s="225" t="n">
        <f aca="false">Q200*H200</f>
        <v>0.289</v>
      </c>
      <c r="S200" s="225" t="n">
        <v>0</v>
      </c>
      <c r="T200" s="226" t="n">
        <f aca="false">S200*H200</f>
        <v>0</v>
      </c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R200" s="227" t="s">
        <v>224</v>
      </c>
      <c r="AT200" s="227" t="s">
        <v>220</v>
      </c>
      <c r="AU200" s="227" t="s">
        <v>78</v>
      </c>
      <c r="AY200" s="3" t="s">
        <v>158</v>
      </c>
      <c r="BE200" s="228" t="n">
        <f aca="false">IF(N200="základná",J200,0)</f>
        <v>0</v>
      </c>
      <c r="BF200" s="228" t="n">
        <f aca="false">IF(N200="znížená",J200,0)</f>
        <v>3206.2</v>
      </c>
      <c r="BG200" s="228" t="n">
        <f aca="false">IF(N200="zákl. prenesená",J200,0)</f>
        <v>0</v>
      </c>
      <c r="BH200" s="228" t="n">
        <f aca="false">IF(N200="zníž. prenesená",J200,0)</f>
        <v>0</v>
      </c>
      <c r="BI200" s="228" t="n">
        <f aca="false">IF(N200="nulová",J200,0)</f>
        <v>0</v>
      </c>
      <c r="BJ200" s="3" t="s">
        <v>161</v>
      </c>
      <c r="BK200" s="228" t="n">
        <f aca="false">ROUND(I200*H200,2)</f>
        <v>3206.2</v>
      </c>
      <c r="BL200" s="3" t="s">
        <v>261</v>
      </c>
      <c r="BM200" s="227" t="s">
        <v>1768</v>
      </c>
    </row>
    <row r="201" s="26" customFormat="true" ht="33" hidden="false" customHeight="true" outlineLevel="0" collapsed="false">
      <c r="A201" s="19"/>
      <c r="B201" s="20"/>
      <c r="C201" s="216" t="s">
        <v>1174</v>
      </c>
      <c r="D201" s="216" t="s">
        <v>162</v>
      </c>
      <c r="E201" s="217" t="s">
        <v>1769</v>
      </c>
      <c r="F201" s="218" t="s">
        <v>1770</v>
      </c>
      <c r="G201" s="219" t="s">
        <v>165</v>
      </c>
      <c r="H201" s="220" t="n">
        <v>11</v>
      </c>
      <c r="I201" s="221" t="n">
        <v>44.48</v>
      </c>
      <c r="J201" s="221" t="n">
        <f aca="false">ROUND(I201*H201,2)</f>
        <v>489.28</v>
      </c>
      <c r="K201" s="222"/>
      <c r="L201" s="25"/>
      <c r="M201" s="223"/>
      <c r="N201" s="224" t="s">
        <v>36</v>
      </c>
      <c r="O201" s="225" t="n">
        <v>2.20185</v>
      </c>
      <c r="P201" s="225" t="n">
        <f aca="false">O201*H201</f>
        <v>24.22035</v>
      </c>
      <c r="Q201" s="225" t="n">
        <v>0</v>
      </c>
      <c r="R201" s="225" t="n">
        <f aca="false">Q201*H201</f>
        <v>0</v>
      </c>
      <c r="S201" s="225" t="n">
        <v>0</v>
      </c>
      <c r="T201" s="226" t="n">
        <f aca="false">S201*H201</f>
        <v>0</v>
      </c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R201" s="227" t="s">
        <v>261</v>
      </c>
      <c r="AT201" s="227" t="s">
        <v>162</v>
      </c>
      <c r="AU201" s="227" t="s">
        <v>78</v>
      </c>
      <c r="AY201" s="3" t="s">
        <v>158</v>
      </c>
      <c r="BE201" s="228" t="n">
        <f aca="false">IF(N201="základná",J201,0)</f>
        <v>0</v>
      </c>
      <c r="BF201" s="228" t="n">
        <f aca="false">IF(N201="znížená",J201,0)</f>
        <v>489.28</v>
      </c>
      <c r="BG201" s="228" t="n">
        <f aca="false">IF(N201="zákl. prenesená",J201,0)</f>
        <v>0</v>
      </c>
      <c r="BH201" s="228" t="n">
        <f aca="false">IF(N201="zníž. prenesená",J201,0)</f>
        <v>0</v>
      </c>
      <c r="BI201" s="228" t="n">
        <f aca="false">IF(N201="nulová",J201,0)</f>
        <v>0</v>
      </c>
      <c r="BJ201" s="3" t="s">
        <v>161</v>
      </c>
      <c r="BK201" s="228" t="n">
        <f aca="false">ROUND(I201*H201,2)</f>
        <v>489.28</v>
      </c>
      <c r="BL201" s="3" t="s">
        <v>261</v>
      </c>
      <c r="BM201" s="227" t="s">
        <v>1771</v>
      </c>
    </row>
    <row r="202" s="26" customFormat="true" ht="24.15" hidden="false" customHeight="true" outlineLevel="0" collapsed="false">
      <c r="A202" s="19"/>
      <c r="B202" s="20"/>
      <c r="C202" s="229" t="s">
        <v>1184</v>
      </c>
      <c r="D202" s="229" t="s">
        <v>220</v>
      </c>
      <c r="E202" s="230" t="s">
        <v>1772</v>
      </c>
      <c r="F202" s="231" t="s">
        <v>1773</v>
      </c>
      <c r="G202" s="232" t="s">
        <v>165</v>
      </c>
      <c r="H202" s="233" t="n">
        <v>11</v>
      </c>
      <c r="I202" s="234" t="n">
        <v>242.8</v>
      </c>
      <c r="J202" s="234" t="n">
        <f aca="false">ROUND(I202*H202,2)</f>
        <v>2670.8</v>
      </c>
      <c r="K202" s="235"/>
      <c r="L202" s="236"/>
      <c r="M202" s="237"/>
      <c r="N202" s="238" t="s">
        <v>36</v>
      </c>
      <c r="O202" s="225" t="n">
        <v>0</v>
      </c>
      <c r="P202" s="225" t="n">
        <f aca="false">O202*H202</f>
        <v>0</v>
      </c>
      <c r="Q202" s="225" t="n">
        <v>0.0085</v>
      </c>
      <c r="R202" s="225" t="n">
        <f aca="false">Q202*H202</f>
        <v>0.0935</v>
      </c>
      <c r="S202" s="225" t="n">
        <v>0</v>
      </c>
      <c r="T202" s="226" t="n">
        <f aca="false">S202*H202</f>
        <v>0</v>
      </c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R202" s="227" t="s">
        <v>224</v>
      </c>
      <c r="AT202" s="227" t="s">
        <v>220</v>
      </c>
      <c r="AU202" s="227" t="s">
        <v>78</v>
      </c>
      <c r="AY202" s="3" t="s">
        <v>158</v>
      </c>
      <c r="BE202" s="228" t="n">
        <f aca="false">IF(N202="základná",J202,0)</f>
        <v>0</v>
      </c>
      <c r="BF202" s="228" t="n">
        <f aca="false">IF(N202="znížená",J202,0)</f>
        <v>2670.8</v>
      </c>
      <c r="BG202" s="228" t="n">
        <f aca="false">IF(N202="zákl. prenesená",J202,0)</f>
        <v>0</v>
      </c>
      <c r="BH202" s="228" t="n">
        <f aca="false">IF(N202="zníž. prenesená",J202,0)</f>
        <v>0</v>
      </c>
      <c r="BI202" s="228" t="n">
        <f aca="false">IF(N202="nulová",J202,0)</f>
        <v>0</v>
      </c>
      <c r="BJ202" s="3" t="s">
        <v>161</v>
      </c>
      <c r="BK202" s="228" t="n">
        <f aca="false">ROUND(I202*H202,2)</f>
        <v>2670.8</v>
      </c>
      <c r="BL202" s="3" t="s">
        <v>261</v>
      </c>
      <c r="BM202" s="227" t="s">
        <v>1774</v>
      </c>
    </row>
    <row r="203" s="26" customFormat="true" ht="24.15" hidden="false" customHeight="true" outlineLevel="0" collapsed="false">
      <c r="A203" s="19"/>
      <c r="B203" s="20"/>
      <c r="C203" s="216" t="s">
        <v>1154</v>
      </c>
      <c r="D203" s="216" t="s">
        <v>162</v>
      </c>
      <c r="E203" s="217" t="s">
        <v>1616</v>
      </c>
      <c r="F203" s="218" t="s">
        <v>1617</v>
      </c>
      <c r="G203" s="219" t="s">
        <v>274</v>
      </c>
      <c r="H203" s="220" t="n">
        <v>72.941</v>
      </c>
      <c r="I203" s="221" t="n">
        <v>0.9</v>
      </c>
      <c r="J203" s="221" t="n">
        <f aca="false">ROUND(I203*H203,2)</f>
        <v>65.65</v>
      </c>
      <c r="K203" s="222"/>
      <c r="L203" s="25"/>
      <c r="M203" s="223"/>
      <c r="N203" s="224" t="s">
        <v>36</v>
      </c>
      <c r="O203" s="225" t="n">
        <v>0</v>
      </c>
      <c r="P203" s="225" t="n">
        <f aca="false">O203*H203</f>
        <v>0</v>
      </c>
      <c r="Q203" s="225" t="n">
        <v>0</v>
      </c>
      <c r="R203" s="225" t="n">
        <f aca="false">Q203*H203</f>
        <v>0</v>
      </c>
      <c r="S203" s="225" t="n">
        <v>0</v>
      </c>
      <c r="T203" s="226" t="n">
        <f aca="false">S203*H203</f>
        <v>0</v>
      </c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R203" s="227" t="s">
        <v>261</v>
      </c>
      <c r="AT203" s="227" t="s">
        <v>162</v>
      </c>
      <c r="AU203" s="227" t="s">
        <v>78</v>
      </c>
      <c r="AY203" s="3" t="s">
        <v>158</v>
      </c>
      <c r="BE203" s="228" t="n">
        <f aca="false">IF(N203="základná",J203,0)</f>
        <v>0</v>
      </c>
      <c r="BF203" s="228" t="n">
        <f aca="false">IF(N203="znížená",J203,0)</f>
        <v>65.65</v>
      </c>
      <c r="BG203" s="228" t="n">
        <f aca="false">IF(N203="zákl. prenesená",J203,0)</f>
        <v>0</v>
      </c>
      <c r="BH203" s="228" t="n">
        <f aca="false">IF(N203="zníž. prenesená",J203,0)</f>
        <v>0</v>
      </c>
      <c r="BI203" s="228" t="n">
        <f aca="false">IF(N203="nulová",J203,0)</f>
        <v>0</v>
      </c>
      <c r="BJ203" s="3" t="s">
        <v>161</v>
      </c>
      <c r="BK203" s="228" t="n">
        <f aca="false">ROUND(I203*H203,2)</f>
        <v>65.65</v>
      </c>
      <c r="BL203" s="3" t="s">
        <v>261</v>
      </c>
      <c r="BM203" s="227" t="s">
        <v>1775</v>
      </c>
    </row>
    <row r="204" s="200" customFormat="true" ht="25.9" hidden="false" customHeight="true" outlineLevel="0" collapsed="false">
      <c r="B204" s="201"/>
      <c r="C204" s="202"/>
      <c r="D204" s="203" t="s">
        <v>69</v>
      </c>
      <c r="E204" s="204" t="s">
        <v>439</v>
      </c>
      <c r="F204" s="204" t="s">
        <v>440</v>
      </c>
      <c r="G204" s="202"/>
      <c r="H204" s="202"/>
      <c r="I204" s="202"/>
      <c r="J204" s="205" t="n">
        <f aca="false">BK204</f>
        <v>2328.04</v>
      </c>
      <c r="K204" s="202"/>
      <c r="L204" s="206"/>
      <c r="M204" s="207"/>
      <c r="N204" s="208"/>
      <c r="O204" s="208"/>
      <c r="P204" s="209" t="n">
        <f aca="false">SUM(P205:P209)</f>
        <v>21.4556745</v>
      </c>
      <c r="Q204" s="208"/>
      <c r="R204" s="209" t="n">
        <f aca="false">SUM(R205:R209)</f>
        <v>0.05831652</v>
      </c>
      <c r="S204" s="208"/>
      <c r="T204" s="210" t="n">
        <f aca="false">SUM(T205:T209)</f>
        <v>0</v>
      </c>
      <c r="AR204" s="211" t="s">
        <v>161</v>
      </c>
      <c r="AT204" s="212" t="s">
        <v>69</v>
      </c>
      <c r="AU204" s="212" t="s">
        <v>70</v>
      </c>
      <c r="AY204" s="211" t="s">
        <v>158</v>
      </c>
      <c r="BK204" s="213" t="n">
        <f aca="false">SUM(BK205:BK209)</f>
        <v>2328.04</v>
      </c>
    </row>
    <row r="205" s="26" customFormat="true" ht="24.15" hidden="false" customHeight="true" outlineLevel="0" collapsed="false">
      <c r="A205" s="19"/>
      <c r="B205" s="20"/>
      <c r="C205" s="216" t="s">
        <v>1001</v>
      </c>
      <c r="D205" s="216" t="s">
        <v>162</v>
      </c>
      <c r="E205" s="217" t="s">
        <v>1776</v>
      </c>
      <c r="F205" s="218" t="s">
        <v>1777</v>
      </c>
      <c r="G205" s="219" t="s">
        <v>165</v>
      </c>
      <c r="H205" s="220" t="n">
        <v>10.97</v>
      </c>
      <c r="I205" s="221" t="n">
        <v>42.81</v>
      </c>
      <c r="J205" s="221" t="n">
        <f aca="false">ROUND(I205*H205,2)</f>
        <v>469.63</v>
      </c>
      <c r="K205" s="222"/>
      <c r="L205" s="25"/>
      <c r="M205" s="223"/>
      <c r="N205" s="224" t="s">
        <v>36</v>
      </c>
      <c r="O205" s="225" t="n">
        <v>1.95585</v>
      </c>
      <c r="P205" s="225" t="n">
        <f aca="false">O205*H205</f>
        <v>21.4556745</v>
      </c>
      <c r="Q205" s="225" t="n">
        <v>0.00042</v>
      </c>
      <c r="R205" s="225" t="n">
        <f aca="false">Q205*H205</f>
        <v>0.0046074</v>
      </c>
      <c r="S205" s="225" t="n">
        <v>0</v>
      </c>
      <c r="T205" s="226" t="n">
        <f aca="false">S205*H205</f>
        <v>0</v>
      </c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R205" s="227" t="s">
        <v>261</v>
      </c>
      <c r="AT205" s="227" t="s">
        <v>162</v>
      </c>
      <c r="AU205" s="227" t="s">
        <v>78</v>
      </c>
      <c r="AY205" s="3" t="s">
        <v>158</v>
      </c>
      <c r="BE205" s="228" t="n">
        <f aca="false">IF(N205="základná",J205,0)</f>
        <v>0</v>
      </c>
      <c r="BF205" s="228" t="n">
        <f aca="false">IF(N205="znížená",J205,0)</f>
        <v>469.63</v>
      </c>
      <c r="BG205" s="228" t="n">
        <f aca="false">IF(N205="zákl. prenesená",J205,0)</f>
        <v>0</v>
      </c>
      <c r="BH205" s="228" t="n">
        <f aca="false">IF(N205="zníž. prenesená",J205,0)</f>
        <v>0</v>
      </c>
      <c r="BI205" s="228" t="n">
        <f aca="false">IF(N205="nulová",J205,0)</f>
        <v>0</v>
      </c>
      <c r="BJ205" s="3" t="s">
        <v>161</v>
      </c>
      <c r="BK205" s="228" t="n">
        <f aca="false">ROUND(I205*H205,2)</f>
        <v>469.63</v>
      </c>
      <c r="BL205" s="3" t="s">
        <v>261</v>
      </c>
      <c r="BM205" s="227" t="s">
        <v>1778</v>
      </c>
    </row>
    <row r="206" s="26" customFormat="true" ht="16.5" hidden="false" customHeight="true" outlineLevel="0" collapsed="false">
      <c r="A206" s="19"/>
      <c r="B206" s="20"/>
      <c r="C206" s="229" t="s">
        <v>1005</v>
      </c>
      <c r="D206" s="229" t="s">
        <v>220</v>
      </c>
      <c r="E206" s="230" t="s">
        <v>1779</v>
      </c>
      <c r="F206" s="231" t="s">
        <v>1780</v>
      </c>
      <c r="G206" s="232" t="s">
        <v>165</v>
      </c>
      <c r="H206" s="233" t="n">
        <v>37.298</v>
      </c>
      <c r="I206" s="234" t="n">
        <v>9.1</v>
      </c>
      <c r="J206" s="234" t="n">
        <f aca="false">ROUND(I206*H206,2)</f>
        <v>339.41</v>
      </c>
      <c r="K206" s="235"/>
      <c r="L206" s="236"/>
      <c r="M206" s="237"/>
      <c r="N206" s="238" t="s">
        <v>36</v>
      </c>
      <c r="O206" s="225" t="n">
        <v>0</v>
      </c>
      <c r="P206" s="225" t="n">
        <f aca="false">O206*H206</f>
        <v>0</v>
      </c>
      <c r="Q206" s="225" t="n">
        <v>0.00144</v>
      </c>
      <c r="R206" s="225" t="n">
        <f aca="false">Q206*H206</f>
        <v>0.05370912</v>
      </c>
      <c r="S206" s="225" t="n">
        <v>0</v>
      </c>
      <c r="T206" s="226" t="n">
        <f aca="false">S206*H206</f>
        <v>0</v>
      </c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R206" s="227" t="s">
        <v>224</v>
      </c>
      <c r="AT206" s="227" t="s">
        <v>220</v>
      </c>
      <c r="AU206" s="227" t="s">
        <v>78</v>
      </c>
      <c r="AY206" s="3" t="s">
        <v>158</v>
      </c>
      <c r="BE206" s="228" t="n">
        <f aca="false">IF(N206="základná",J206,0)</f>
        <v>0</v>
      </c>
      <c r="BF206" s="228" t="n">
        <f aca="false">IF(N206="znížená",J206,0)</f>
        <v>339.41</v>
      </c>
      <c r="BG206" s="228" t="n">
        <f aca="false">IF(N206="zákl. prenesená",J206,0)</f>
        <v>0</v>
      </c>
      <c r="BH206" s="228" t="n">
        <f aca="false">IF(N206="zníž. prenesená",J206,0)</f>
        <v>0</v>
      </c>
      <c r="BI206" s="228" t="n">
        <f aca="false">IF(N206="nulová",J206,0)</f>
        <v>0</v>
      </c>
      <c r="BJ206" s="3" t="s">
        <v>161</v>
      </c>
      <c r="BK206" s="228" t="n">
        <f aca="false">ROUND(I206*H206,2)</f>
        <v>339.41</v>
      </c>
      <c r="BL206" s="3" t="s">
        <v>261</v>
      </c>
      <c r="BM206" s="227" t="s">
        <v>1781</v>
      </c>
    </row>
    <row r="207" s="26" customFormat="true" ht="24.15" hidden="false" customHeight="true" outlineLevel="0" collapsed="false">
      <c r="A207" s="19"/>
      <c r="B207" s="20"/>
      <c r="C207" s="216" t="s">
        <v>258</v>
      </c>
      <c r="D207" s="216" t="s">
        <v>162</v>
      </c>
      <c r="E207" s="217" t="s">
        <v>447</v>
      </c>
      <c r="F207" s="218" t="s">
        <v>448</v>
      </c>
      <c r="G207" s="219" t="s">
        <v>165</v>
      </c>
      <c r="H207" s="220" t="n">
        <v>61.69</v>
      </c>
      <c r="I207" s="221" t="n">
        <v>4.8</v>
      </c>
      <c r="J207" s="221" t="n">
        <f aca="false">ROUND(I207*H207,2)</f>
        <v>296.11</v>
      </c>
      <c r="K207" s="222"/>
      <c r="L207" s="25"/>
      <c r="M207" s="223"/>
      <c r="N207" s="224" t="s">
        <v>36</v>
      </c>
      <c r="O207" s="225" t="n">
        <v>0</v>
      </c>
      <c r="P207" s="225" t="n">
        <f aca="false">O207*H207</f>
        <v>0</v>
      </c>
      <c r="Q207" s="225" t="n">
        <v>0</v>
      </c>
      <c r="R207" s="225" t="n">
        <f aca="false">Q207*H207</f>
        <v>0</v>
      </c>
      <c r="S207" s="225" t="n">
        <v>0</v>
      </c>
      <c r="T207" s="226" t="n">
        <f aca="false">S207*H207</f>
        <v>0</v>
      </c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R207" s="227" t="s">
        <v>261</v>
      </c>
      <c r="AT207" s="227" t="s">
        <v>162</v>
      </c>
      <c r="AU207" s="227" t="s">
        <v>78</v>
      </c>
      <c r="AY207" s="3" t="s">
        <v>158</v>
      </c>
      <c r="BE207" s="228" t="n">
        <f aca="false">IF(N207="základná",J207,0)</f>
        <v>0</v>
      </c>
      <c r="BF207" s="228" t="n">
        <f aca="false">IF(N207="znížená",J207,0)</f>
        <v>296.11</v>
      </c>
      <c r="BG207" s="228" t="n">
        <f aca="false">IF(N207="zákl. prenesená",J207,0)</f>
        <v>0</v>
      </c>
      <c r="BH207" s="228" t="n">
        <f aca="false">IF(N207="zníž. prenesená",J207,0)</f>
        <v>0</v>
      </c>
      <c r="BI207" s="228" t="n">
        <f aca="false">IF(N207="nulová",J207,0)</f>
        <v>0</v>
      </c>
      <c r="BJ207" s="3" t="s">
        <v>161</v>
      </c>
      <c r="BK207" s="228" t="n">
        <f aca="false">ROUND(I207*H207,2)</f>
        <v>296.11</v>
      </c>
      <c r="BL207" s="3" t="s">
        <v>261</v>
      </c>
      <c r="BM207" s="227" t="s">
        <v>1782</v>
      </c>
    </row>
    <row r="208" s="26" customFormat="true" ht="24.15" hidden="false" customHeight="true" outlineLevel="0" collapsed="false">
      <c r="A208" s="19"/>
      <c r="B208" s="20"/>
      <c r="C208" s="229" t="s">
        <v>263</v>
      </c>
      <c r="D208" s="229" t="s">
        <v>220</v>
      </c>
      <c r="E208" s="230" t="s">
        <v>1783</v>
      </c>
      <c r="F208" s="231" t="s">
        <v>1784</v>
      </c>
      <c r="G208" s="232" t="s">
        <v>165</v>
      </c>
      <c r="H208" s="233" t="n">
        <v>62.924</v>
      </c>
      <c r="I208" s="234" t="n">
        <v>19.05</v>
      </c>
      <c r="J208" s="234" t="n">
        <f aca="false">ROUND(I208*H208,2)</f>
        <v>1198.7</v>
      </c>
      <c r="K208" s="235"/>
      <c r="L208" s="236"/>
      <c r="M208" s="237"/>
      <c r="N208" s="238" t="s">
        <v>36</v>
      </c>
      <c r="O208" s="225" t="n">
        <v>0</v>
      </c>
      <c r="P208" s="225" t="n">
        <f aca="false">O208*H208</f>
        <v>0</v>
      </c>
      <c r="Q208" s="225" t="n">
        <v>0</v>
      </c>
      <c r="R208" s="225" t="n">
        <f aca="false">Q208*H208</f>
        <v>0</v>
      </c>
      <c r="S208" s="225" t="n">
        <v>0</v>
      </c>
      <c r="T208" s="226" t="n">
        <f aca="false">S208*H208</f>
        <v>0</v>
      </c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R208" s="227" t="s">
        <v>224</v>
      </c>
      <c r="AT208" s="227" t="s">
        <v>220</v>
      </c>
      <c r="AU208" s="227" t="s">
        <v>78</v>
      </c>
      <c r="AY208" s="3" t="s">
        <v>158</v>
      </c>
      <c r="BE208" s="228" t="n">
        <f aca="false">IF(N208="základná",J208,0)</f>
        <v>0</v>
      </c>
      <c r="BF208" s="228" t="n">
        <f aca="false">IF(N208="znížená",J208,0)</f>
        <v>1198.7</v>
      </c>
      <c r="BG208" s="228" t="n">
        <f aca="false">IF(N208="zákl. prenesená",J208,0)</f>
        <v>0</v>
      </c>
      <c r="BH208" s="228" t="n">
        <f aca="false">IF(N208="zníž. prenesená",J208,0)</f>
        <v>0</v>
      </c>
      <c r="BI208" s="228" t="n">
        <f aca="false">IF(N208="nulová",J208,0)</f>
        <v>0</v>
      </c>
      <c r="BJ208" s="3" t="s">
        <v>161</v>
      </c>
      <c r="BK208" s="228" t="n">
        <f aca="false">ROUND(I208*H208,2)</f>
        <v>1198.7</v>
      </c>
      <c r="BL208" s="3" t="s">
        <v>261</v>
      </c>
      <c r="BM208" s="227" t="s">
        <v>1785</v>
      </c>
    </row>
    <row r="209" s="26" customFormat="true" ht="24.15" hidden="false" customHeight="true" outlineLevel="0" collapsed="false">
      <c r="A209" s="19"/>
      <c r="B209" s="20"/>
      <c r="C209" s="216" t="s">
        <v>271</v>
      </c>
      <c r="D209" s="216" t="s">
        <v>162</v>
      </c>
      <c r="E209" s="217" t="s">
        <v>1786</v>
      </c>
      <c r="F209" s="218" t="s">
        <v>1787</v>
      </c>
      <c r="G209" s="219" t="s">
        <v>274</v>
      </c>
      <c r="H209" s="220" t="n">
        <v>23.039</v>
      </c>
      <c r="I209" s="221" t="n">
        <v>1.05</v>
      </c>
      <c r="J209" s="221" t="n">
        <f aca="false">ROUND(I209*H209,2)</f>
        <v>24.19</v>
      </c>
      <c r="K209" s="222"/>
      <c r="L209" s="25"/>
      <c r="M209" s="223"/>
      <c r="N209" s="224" t="s">
        <v>36</v>
      </c>
      <c r="O209" s="225" t="n">
        <v>0</v>
      </c>
      <c r="P209" s="225" t="n">
        <f aca="false">O209*H209</f>
        <v>0</v>
      </c>
      <c r="Q209" s="225" t="n">
        <v>0</v>
      </c>
      <c r="R209" s="225" t="n">
        <f aca="false">Q209*H209</f>
        <v>0</v>
      </c>
      <c r="S209" s="225" t="n">
        <v>0</v>
      </c>
      <c r="T209" s="226" t="n">
        <f aca="false">S209*H209</f>
        <v>0</v>
      </c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R209" s="227" t="s">
        <v>261</v>
      </c>
      <c r="AT209" s="227" t="s">
        <v>162</v>
      </c>
      <c r="AU209" s="227" t="s">
        <v>78</v>
      </c>
      <c r="AY209" s="3" t="s">
        <v>158</v>
      </c>
      <c r="BE209" s="228" t="n">
        <f aca="false">IF(N209="základná",J209,0)</f>
        <v>0</v>
      </c>
      <c r="BF209" s="228" t="n">
        <f aca="false">IF(N209="znížená",J209,0)</f>
        <v>24.19</v>
      </c>
      <c r="BG209" s="228" t="n">
        <f aca="false">IF(N209="zákl. prenesená",J209,0)</f>
        <v>0</v>
      </c>
      <c r="BH209" s="228" t="n">
        <f aca="false">IF(N209="zníž. prenesená",J209,0)</f>
        <v>0</v>
      </c>
      <c r="BI209" s="228" t="n">
        <f aca="false">IF(N209="nulová",J209,0)</f>
        <v>0</v>
      </c>
      <c r="BJ209" s="3" t="s">
        <v>161</v>
      </c>
      <c r="BK209" s="228" t="n">
        <f aca="false">ROUND(I209*H209,2)</f>
        <v>24.19</v>
      </c>
      <c r="BL209" s="3" t="s">
        <v>261</v>
      </c>
      <c r="BM209" s="227" t="s">
        <v>1788</v>
      </c>
    </row>
    <row r="210" s="200" customFormat="true" ht="25.9" hidden="false" customHeight="true" outlineLevel="0" collapsed="false">
      <c r="B210" s="201"/>
      <c r="C210" s="202"/>
      <c r="D210" s="203" t="s">
        <v>69</v>
      </c>
      <c r="E210" s="204" t="s">
        <v>463</v>
      </c>
      <c r="F210" s="204" t="s">
        <v>464</v>
      </c>
      <c r="G210" s="202"/>
      <c r="H210" s="202"/>
      <c r="I210" s="202"/>
      <c r="J210" s="205" t="n">
        <f aca="false">BK210</f>
        <v>33.25</v>
      </c>
      <c r="K210" s="202"/>
      <c r="L210" s="206"/>
      <c r="M210" s="207"/>
      <c r="N210" s="208"/>
      <c r="O210" s="208"/>
      <c r="P210" s="209" t="n">
        <f aca="false">SUM(P211:P212)</f>
        <v>0.9621787</v>
      </c>
      <c r="Q210" s="208"/>
      <c r="R210" s="209" t="n">
        <f aca="false">SUM(R211:R212)</f>
        <v>0.016455</v>
      </c>
      <c r="S210" s="208"/>
      <c r="T210" s="210" t="n">
        <f aca="false">SUM(T211:T212)</f>
        <v>0</v>
      </c>
      <c r="AR210" s="211" t="s">
        <v>161</v>
      </c>
      <c r="AT210" s="212" t="s">
        <v>69</v>
      </c>
      <c r="AU210" s="212" t="s">
        <v>70</v>
      </c>
      <c r="AY210" s="211" t="s">
        <v>158</v>
      </c>
      <c r="BK210" s="213" t="n">
        <f aca="false">SUM(BK211:BK212)</f>
        <v>33.25</v>
      </c>
    </row>
    <row r="211" s="26" customFormat="true" ht="21.75" hidden="false" customHeight="true" outlineLevel="0" collapsed="false">
      <c r="A211" s="19"/>
      <c r="B211" s="20"/>
      <c r="C211" s="216" t="s">
        <v>290</v>
      </c>
      <c r="D211" s="216" t="s">
        <v>162</v>
      </c>
      <c r="E211" s="217" t="s">
        <v>1789</v>
      </c>
      <c r="F211" s="218" t="s">
        <v>1790</v>
      </c>
      <c r="G211" s="219" t="s">
        <v>165</v>
      </c>
      <c r="H211" s="220" t="n">
        <v>10.97</v>
      </c>
      <c r="I211" s="221" t="n">
        <v>3.02</v>
      </c>
      <c r="J211" s="221" t="n">
        <f aca="false">ROUND(I211*H211,2)</f>
        <v>33.13</v>
      </c>
      <c r="K211" s="222"/>
      <c r="L211" s="25"/>
      <c r="M211" s="223"/>
      <c r="N211" s="224" t="s">
        <v>36</v>
      </c>
      <c r="O211" s="225" t="n">
        <v>0.08771</v>
      </c>
      <c r="P211" s="225" t="n">
        <f aca="false">O211*H211</f>
        <v>0.9621787</v>
      </c>
      <c r="Q211" s="225" t="n">
        <v>0.0015</v>
      </c>
      <c r="R211" s="225" t="n">
        <f aca="false">Q211*H211</f>
        <v>0.016455</v>
      </c>
      <c r="S211" s="225" t="n">
        <v>0</v>
      </c>
      <c r="T211" s="226" t="n">
        <f aca="false">S211*H211</f>
        <v>0</v>
      </c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R211" s="227" t="s">
        <v>261</v>
      </c>
      <c r="AT211" s="227" t="s">
        <v>162</v>
      </c>
      <c r="AU211" s="227" t="s">
        <v>78</v>
      </c>
      <c r="AY211" s="3" t="s">
        <v>158</v>
      </c>
      <c r="BE211" s="228" t="n">
        <f aca="false">IF(N211="základná",J211,0)</f>
        <v>0</v>
      </c>
      <c r="BF211" s="228" t="n">
        <f aca="false">IF(N211="znížená",J211,0)</f>
        <v>33.13</v>
      </c>
      <c r="BG211" s="228" t="n">
        <f aca="false">IF(N211="zákl. prenesená",J211,0)</f>
        <v>0</v>
      </c>
      <c r="BH211" s="228" t="n">
        <f aca="false">IF(N211="zníž. prenesená",J211,0)</f>
        <v>0</v>
      </c>
      <c r="BI211" s="228" t="n">
        <f aca="false">IF(N211="nulová",J211,0)</f>
        <v>0</v>
      </c>
      <c r="BJ211" s="3" t="s">
        <v>161</v>
      </c>
      <c r="BK211" s="228" t="n">
        <f aca="false">ROUND(I211*H211,2)</f>
        <v>33.13</v>
      </c>
      <c r="BL211" s="3" t="s">
        <v>261</v>
      </c>
      <c r="BM211" s="227" t="s">
        <v>1791</v>
      </c>
    </row>
    <row r="212" s="26" customFormat="true" ht="24.15" hidden="false" customHeight="true" outlineLevel="0" collapsed="false">
      <c r="A212" s="19"/>
      <c r="B212" s="20"/>
      <c r="C212" s="216" t="s">
        <v>1170</v>
      </c>
      <c r="D212" s="216" t="s">
        <v>162</v>
      </c>
      <c r="E212" s="217" t="s">
        <v>469</v>
      </c>
      <c r="F212" s="218" t="s">
        <v>470</v>
      </c>
      <c r="G212" s="219" t="s">
        <v>274</v>
      </c>
      <c r="H212" s="220" t="n">
        <v>0.331</v>
      </c>
      <c r="I212" s="221" t="n">
        <v>0.35</v>
      </c>
      <c r="J212" s="221" t="n">
        <f aca="false">ROUND(I212*H212,2)</f>
        <v>0.12</v>
      </c>
      <c r="K212" s="222"/>
      <c r="L212" s="25"/>
      <c r="M212" s="223"/>
      <c r="N212" s="224" t="s">
        <v>36</v>
      </c>
      <c r="O212" s="225" t="n">
        <v>0</v>
      </c>
      <c r="P212" s="225" t="n">
        <f aca="false">O212*H212</f>
        <v>0</v>
      </c>
      <c r="Q212" s="225" t="n">
        <v>0</v>
      </c>
      <c r="R212" s="225" t="n">
        <f aca="false">Q212*H212</f>
        <v>0</v>
      </c>
      <c r="S212" s="225" t="n">
        <v>0</v>
      </c>
      <c r="T212" s="226" t="n">
        <f aca="false">S212*H212</f>
        <v>0</v>
      </c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R212" s="227" t="s">
        <v>261</v>
      </c>
      <c r="AT212" s="227" t="s">
        <v>162</v>
      </c>
      <c r="AU212" s="227" t="s">
        <v>78</v>
      </c>
      <c r="AY212" s="3" t="s">
        <v>158</v>
      </c>
      <c r="BE212" s="228" t="n">
        <f aca="false">IF(N212="základná",J212,0)</f>
        <v>0</v>
      </c>
      <c r="BF212" s="228" t="n">
        <f aca="false">IF(N212="znížená",J212,0)</f>
        <v>0.12</v>
      </c>
      <c r="BG212" s="228" t="n">
        <f aca="false">IF(N212="zákl. prenesená",J212,0)</f>
        <v>0</v>
      </c>
      <c r="BH212" s="228" t="n">
        <f aca="false">IF(N212="zníž. prenesená",J212,0)</f>
        <v>0</v>
      </c>
      <c r="BI212" s="228" t="n">
        <f aca="false">IF(N212="nulová",J212,0)</f>
        <v>0</v>
      </c>
      <c r="BJ212" s="3" t="s">
        <v>161</v>
      </c>
      <c r="BK212" s="228" t="n">
        <f aca="false">ROUND(I212*H212,2)</f>
        <v>0.12</v>
      </c>
      <c r="BL212" s="3" t="s">
        <v>261</v>
      </c>
      <c r="BM212" s="227" t="s">
        <v>1792</v>
      </c>
    </row>
    <row r="213" s="200" customFormat="true" ht="25.9" hidden="false" customHeight="true" outlineLevel="0" collapsed="false">
      <c r="B213" s="201"/>
      <c r="C213" s="202"/>
      <c r="D213" s="203" t="s">
        <v>69</v>
      </c>
      <c r="E213" s="204" t="s">
        <v>643</v>
      </c>
      <c r="F213" s="204" t="s">
        <v>644</v>
      </c>
      <c r="G213" s="202"/>
      <c r="H213" s="202"/>
      <c r="I213" s="202"/>
      <c r="J213" s="205" t="n">
        <f aca="false">BK213</f>
        <v>1842.64</v>
      </c>
      <c r="K213" s="202"/>
      <c r="L213" s="206"/>
      <c r="M213" s="207"/>
      <c r="N213" s="208"/>
      <c r="O213" s="208"/>
      <c r="P213" s="209" t="n">
        <f aca="false">SUM(P214:P215)</f>
        <v>0</v>
      </c>
      <c r="Q213" s="208"/>
      <c r="R213" s="209" t="n">
        <f aca="false">SUM(R214:R215)</f>
        <v>0</v>
      </c>
      <c r="S213" s="208"/>
      <c r="T213" s="210" t="n">
        <f aca="false">SUM(T214:T215)</f>
        <v>0</v>
      </c>
      <c r="AR213" s="211" t="s">
        <v>161</v>
      </c>
      <c r="AT213" s="212" t="s">
        <v>69</v>
      </c>
      <c r="AU213" s="212" t="s">
        <v>70</v>
      </c>
      <c r="AY213" s="211" t="s">
        <v>158</v>
      </c>
      <c r="BK213" s="213" t="n">
        <f aca="false">SUM(BK214:BK215)</f>
        <v>1842.64</v>
      </c>
    </row>
    <row r="214" s="26" customFormat="true" ht="24.15" hidden="false" customHeight="true" outlineLevel="0" collapsed="false">
      <c r="A214" s="19"/>
      <c r="B214" s="20"/>
      <c r="C214" s="216" t="s">
        <v>459</v>
      </c>
      <c r="D214" s="216" t="s">
        <v>162</v>
      </c>
      <c r="E214" s="217" t="s">
        <v>646</v>
      </c>
      <c r="F214" s="218" t="s">
        <v>647</v>
      </c>
      <c r="G214" s="219" t="s">
        <v>165</v>
      </c>
      <c r="H214" s="220" t="n">
        <v>770.98</v>
      </c>
      <c r="I214" s="221" t="n">
        <v>0.86</v>
      </c>
      <c r="J214" s="221" t="n">
        <f aca="false">ROUND(I214*H214,2)</f>
        <v>663.04</v>
      </c>
      <c r="K214" s="222"/>
      <c r="L214" s="25"/>
      <c r="M214" s="223"/>
      <c r="N214" s="224" t="s">
        <v>36</v>
      </c>
      <c r="O214" s="225" t="n">
        <v>0</v>
      </c>
      <c r="P214" s="225" t="n">
        <f aca="false">O214*H214</f>
        <v>0</v>
      </c>
      <c r="Q214" s="225" t="n">
        <v>0</v>
      </c>
      <c r="R214" s="225" t="n">
        <f aca="false">Q214*H214</f>
        <v>0</v>
      </c>
      <c r="S214" s="225" t="n">
        <v>0</v>
      </c>
      <c r="T214" s="226" t="n">
        <f aca="false">S214*H214</f>
        <v>0</v>
      </c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R214" s="227" t="s">
        <v>261</v>
      </c>
      <c r="AT214" s="227" t="s">
        <v>162</v>
      </c>
      <c r="AU214" s="227" t="s">
        <v>78</v>
      </c>
      <c r="AY214" s="3" t="s">
        <v>158</v>
      </c>
      <c r="BE214" s="228" t="n">
        <f aca="false">IF(N214="základná",J214,0)</f>
        <v>0</v>
      </c>
      <c r="BF214" s="228" t="n">
        <f aca="false">IF(N214="znížená",J214,0)</f>
        <v>663.04</v>
      </c>
      <c r="BG214" s="228" t="n">
        <f aca="false">IF(N214="zákl. prenesená",J214,0)</f>
        <v>0</v>
      </c>
      <c r="BH214" s="228" t="n">
        <f aca="false">IF(N214="zníž. prenesená",J214,0)</f>
        <v>0</v>
      </c>
      <c r="BI214" s="228" t="n">
        <f aca="false">IF(N214="nulová",J214,0)</f>
        <v>0</v>
      </c>
      <c r="BJ214" s="3" t="s">
        <v>161</v>
      </c>
      <c r="BK214" s="228" t="n">
        <f aca="false">ROUND(I214*H214,2)</f>
        <v>663.04</v>
      </c>
      <c r="BL214" s="3" t="s">
        <v>261</v>
      </c>
      <c r="BM214" s="227" t="s">
        <v>1793</v>
      </c>
    </row>
    <row r="215" s="26" customFormat="true" ht="37.8" hidden="false" customHeight="true" outlineLevel="0" collapsed="false">
      <c r="A215" s="19"/>
      <c r="B215" s="20"/>
      <c r="C215" s="216" t="s">
        <v>465</v>
      </c>
      <c r="D215" s="216" t="s">
        <v>162</v>
      </c>
      <c r="E215" s="217" t="s">
        <v>750</v>
      </c>
      <c r="F215" s="218" t="s">
        <v>751</v>
      </c>
      <c r="G215" s="219" t="s">
        <v>165</v>
      </c>
      <c r="H215" s="220" t="n">
        <v>770.98</v>
      </c>
      <c r="I215" s="221" t="n">
        <v>1.53</v>
      </c>
      <c r="J215" s="221" t="n">
        <f aca="false">ROUND(I215*H215,2)</f>
        <v>1179.6</v>
      </c>
      <c r="K215" s="222"/>
      <c r="L215" s="25"/>
      <c r="M215" s="223"/>
      <c r="N215" s="224" t="s">
        <v>36</v>
      </c>
      <c r="O215" s="225" t="n">
        <v>0</v>
      </c>
      <c r="P215" s="225" t="n">
        <f aca="false">O215*H215</f>
        <v>0</v>
      </c>
      <c r="Q215" s="225" t="n">
        <v>0</v>
      </c>
      <c r="R215" s="225" t="n">
        <f aca="false">Q215*H215</f>
        <v>0</v>
      </c>
      <c r="S215" s="225" t="n">
        <v>0</v>
      </c>
      <c r="T215" s="226" t="n">
        <f aca="false">S215*H215</f>
        <v>0</v>
      </c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R215" s="227" t="s">
        <v>261</v>
      </c>
      <c r="AT215" s="227" t="s">
        <v>162</v>
      </c>
      <c r="AU215" s="227" t="s">
        <v>78</v>
      </c>
      <c r="AY215" s="3" t="s">
        <v>158</v>
      </c>
      <c r="BE215" s="228" t="n">
        <f aca="false">IF(N215="základná",J215,0)</f>
        <v>0</v>
      </c>
      <c r="BF215" s="228" t="n">
        <f aca="false">IF(N215="znížená",J215,0)</f>
        <v>1179.6</v>
      </c>
      <c r="BG215" s="228" t="n">
        <f aca="false">IF(N215="zákl. prenesená",J215,0)</f>
        <v>0</v>
      </c>
      <c r="BH215" s="228" t="n">
        <f aca="false">IF(N215="zníž. prenesená",J215,0)</f>
        <v>0</v>
      </c>
      <c r="BI215" s="228" t="n">
        <f aca="false">IF(N215="nulová",J215,0)</f>
        <v>0</v>
      </c>
      <c r="BJ215" s="3" t="s">
        <v>161</v>
      </c>
      <c r="BK215" s="228" t="n">
        <f aca="false">ROUND(I215*H215,2)</f>
        <v>1179.6</v>
      </c>
      <c r="BL215" s="3" t="s">
        <v>261</v>
      </c>
      <c r="BM215" s="227" t="s">
        <v>1794</v>
      </c>
    </row>
    <row r="216" s="200" customFormat="true" ht="25.9" hidden="false" customHeight="true" outlineLevel="0" collapsed="false">
      <c r="B216" s="201"/>
      <c r="C216" s="202"/>
      <c r="D216" s="203" t="s">
        <v>69</v>
      </c>
      <c r="E216" s="204" t="s">
        <v>254</v>
      </c>
      <c r="F216" s="204" t="s">
        <v>255</v>
      </c>
      <c r="G216" s="202"/>
      <c r="H216" s="202"/>
      <c r="I216" s="202"/>
      <c r="J216" s="205" t="n">
        <f aca="false">BK216</f>
        <v>178.33</v>
      </c>
      <c r="K216" s="202"/>
      <c r="L216" s="206"/>
      <c r="M216" s="207"/>
      <c r="N216" s="208"/>
      <c r="O216" s="208"/>
      <c r="P216" s="209" t="n">
        <f aca="false">P217</f>
        <v>2.4688338</v>
      </c>
      <c r="Q216" s="208"/>
      <c r="R216" s="209" t="n">
        <f aca="false">R217</f>
        <v>0.01844544</v>
      </c>
      <c r="S216" s="208"/>
      <c r="T216" s="210" t="n">
        <f aca="false">T217</f>
        <v>0</v>
      </c>
      <c r="AR216" s="211" t="s">
        <v>161</v>
      </c>
      <c r="AT216" s="212" t="s">
        <v>69</v>
      </c>
      <c r="AU216" s="212" t="s">
        <v>70</v>
      </c>
      <c r="AY216" s="211" t="s">
        <v>158</v>
      </c>
      <c r="BK216" s="213" t="n">
        <f aca="false">BK217</f>
        <v>178.33</v>
      </c>
    </row>
    <row r="217" s="200" customFormat="true" ht="22.8" hidden="false" customHeight="true" outlineLevel="0" collapsed="false">
      <c r="B217" s="201"/>
      <c r="C217" s="202"/>
      <c r="D217" s="203" t="s">
        <v>69</v>
      </c>
      <c r="E217" s="214" t="s">
        <v>662</v>
      </c>
      <c r="F217" s="214" t="s">
        <v>663</v>
      </c>
      <c r="G217" s="202"/>
      <c r="H217" s="202"/>
      <c r="I217" s="202"/>
      <c r="J217" s="215" t="n">
        <f aca="false">BK217</f>
        <v>178.33</v>
      </c>
      <c r="K217" s="202"/>
      <c r="L217" s="206"/>
      <c r="M217" s="207"/>
      <c r="N217" s="208"/>
      <c r="O217" s="208"/>
      <c r="P217" s="209" t="n">
        <f aca="false">SUM(P218:P220)</f>
        <v>2.4688338</v>
      </c>
      <c r="Q217" s="208"/>
      <c r="R217" s="209" t="n">
        <f aca="false">SUM(R218:R220)</f>
        <v>0.01844544</v>
      </c>
      <c r="S217" s="208"/>
      <c r="T217" s="210" t="n">
        <f aca="false">SUM(T218:T220)</f>
        <v>0</v>
      </c>
      <c r="AR217" s="211" t="s">
        <v>161</v>
      </c>
      <c r="AT217" s="212" t="s">
        <v>69</v>
      </c>
      <c r="AU217" s="212" t="s">
        <v>78</v>
      </c>
      <c r="AY217" s="211" t="s">
        <v>158</v>
      </c>
      <c r="BK217" s="213" t="n">
        <f aca="false">SUM(BK218:BK220)</f>
        <v>178.33</v>
      </c>
    </row>
    <row r="218" s="26" customFormat="true" ht="16.5" hidden="false" customHeight="true" outlineLevel="0" collapsed="false">
      <c r="A218" s="19"/>
      <c r="B218" s="20"/>
      <c r="C218" s="216" t="s">
        <v>587</v>
      </c>
      <c r="D218" s="216" t="s">
        <v>162</v>
      </c>
      <c r="E218" s="217" t="s">
        <v>765</v>
      </c>
      <c r="F218" s="218" t="s">
        <v>766</v>
      </c>
      <c r="G218" s="219" t="s">
        <v>165</v>
      </c>
      <c r="H218" s="220" t="n">
        <v>61.69</v>
      </c>
      <c r="I218" s="221" t="n">
        <v>0.96</v>
      </c>
      <c r="J218" s="221" t="n">
        <f aca="false">ROUND(I218*H218,2)</f>
        <v>59.22</v>
      </c>
      <c r="K218" s="222"/>
      <c r="L218" s="25"/>
      <c r="M218" s="223"/>
      <c r="N218" s="224" t="s">
        <v>36</v>
      </c>
      <c r="O218" s="225" t="n">
        <v>0.04002</v>
      </c>
      <c r="P218" s="225" t="n">
        <f aca="false">O218*H218</f>
        <v>2.4688338</v>
      </c>
      <c r="Q218" s="225" t="n">
        <v>0</v>
      </c>
      <c r="R218" s="225" t="n">
        <f aca="false">Q218*H218</f>
        <v>0</v>
      </c>
      <c r="S218" s="225" t="n">
        <v>0</v>
      </c>
      <c r="T218" s="226" t="n">
        <f aca="false">S218*H218</f>
        <v>0</v>
      </c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R218" s="227" t="s">
        <v>261</v>
      </c>
      <c r="AT218" s="227" t="s">
        <v>162</v>
      </c>
      <c r="AU218" s="227" t="s">
        <v>161</v>
      </c>
      <c r="AY218" s="3" t="s">
        <v>158</v>
      </c>
      <c r="BE218" s="228" t="n">
        <f aca="false">IF(N218="základná",J218,0)</f>
        <v>0</v>
      </c>
      <c r="BF218" s="228" t="n">
        <f aca="false">IF(N218="znížená",J218,0)</f>
        <v>59.22</v>
      </c>
      <c r="BG218" s="228" t="n">
        <f aca="false">IF(N218="zákl. prenesená",J218,0)</f>
        <v>0</v>
      </c>
      <c r="BH218" s="228" t="n">
        <f aca="false">IF(N218="zníž. prenesená",J218,0)</f>
        <v>0</v>
      </c>
      <c r="BI218" s="228" t="n">
        <f aca="false">IF(N218="nulová",J218,0)</f>
        <v>0</v>
      </c>
      <c r="BJ218" s="3" t="s">
        <v>161</v>
      </c>
      <c r="BK218" s="228" t="n">
        <f aca="false">ROUND(I218*H218,2)</f>
        <v>59.22</v>
      </c>
      <c r="BL218" s="3" t="s">
        <v>261</v>
      </c>
      <c r="BM218" s="227" t="s">
        <v>1795</v>
      </c>
    </row>
    <row r="219" s="26" customFormat="true" ht="16.5" hidden="false" customHeight="true" outlineLevel="0" collapsed="false">
      <c r="A219" s="19"/>
      <c r="B219" s="20"/>
      <c r="C219" s="229" t="s">
        <v>591</v>
      </c>
      <c r="D219" s="229" t="s">
        <v>220</v>
      </c>
      <c r="E219" s="230" t="s">
        <v>1796</v>
      </c>
      <c r="F219" s="231" t="s">
        <v>1797</v>
      </c>
      <c r="G219" s="232" t="s">
        <v>165</v>
      </c>
      <c r="H219" s="233" t="n">
        <v>70.944</v>
      </c>
      <c r="I219" s="234" t="n">
        <v>1.62</v>
      </c>
      <c r="J219" s="234" t="n">
        <f aca="false">ROUND(I219*H219,2)</f>
        <v>114.93</v>
      </c>
      <c r="K219" s="235"/>
      <c r="L219" s="236"/>
      <c r="M219" s="237"/>
      <c r="N219" s="238" t="s">
        <v>36</v>
      </c>
      <c r="O219" s="225" t="n">
        <v>0</v>
      </c>
      <c r="P219" s="225" t="n">
        <f aca="false">O219*H219</f>
        <v>0</v>
      </c>
      <c r="Q219" s="225" t="n">
        <v>0.00026</v>
      </c>
      <c r="R219" s="225" t="n">
        <f aca="false">Q219*H219</f>
        <v>0.01844544</v>
      </c>
      <c r="S219" s="225" t="n">
        <v>0</v>
      </c>
      <c r="T219" s="226" t="n">
        <f aca="false">S219*H219</f>
        <v>0</v>
      </c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R219" s="227" t="s">
        <v>224</v>
      </c>
      <c r="AT219" s="227" t="s">
        <v>220</v>
      </c>
      <c r="AU219" s="227" t="s">
        <v>161</v>
      </c>
      <c r="AY219" s="3" t="s">
        <v>158</v>
      </c>
      <c r="BE219" s="228" t="n">
        <f aca="false">IF(N219="základná",J219,0)</f>
        <v>0</v>
      </c>
      <c r="BF219" s="228" t="n">
        <f aca="false">IF(N219="znížená",J219,0)</f>
        <v>114.93</v>
      </c>
      <c r="BG219" s="228" t="n">
        <f aca="false">IF(N219="zákl. prenesená",J219,0)</f>
        <v>0</v>
      </c>
      <c r="BH219" s="228" t="n">
        <f aca="false">IF(N219="zníž. prenesená",J219,0)</f>
        <v>0</v>
      </c>
      <c r="BI219" s="228" t="n">
        <f aca="false">IF(N219="nulová",J219,0)</f>
        <v>0</v>
      </c>
      <c r="BJ219" s="3" t="s">
        <v>161</v>
      </c>
      <c r="BK219" s="228" t="n">
        <f aca="false">ROUND(I219*H219,2)</f>
        <v>114.93</v>
      </c>
      <c r="BL219" s="3" t="s">
        <v>261</v>
      </c>
      <c r="BM219" s="227" t="s">
        <v>1798</v>
      </c>
    </row>
    <row r="220" s="26" customFormat="true" ht="24.15" hidden="false" customHeight="true" outlineLevel="0" collapsed="false">
      <c r="A220" s="19"/>
      <c r="B220" s="20"/>
      <c r="C220" s="216" t="s">
        <v>1166</v>
      </c>
      <c r="D220" s="216" t="s">
        <v>162</v>
      </c>
      <c r="E220" s="217" t="s">
        <v>1799</v>
      </c>
      <c r="F220" s="218" t="s">
        <v>1800</v>
      </c>
      <c r="G220" s="219" t="s">
        <v>274</v>
      </c>
      <c r="H220" s="220" t="n">
        <v>1.742</v>
      </c>
      <c r="I220" s="221" t="n">
        <v>2.4</v>
      </c>
      <c r="J220" s="221" t="n">
        <f aca="false">ROUND(I220*H220,2)</f>
        <v>4.18</v>
      </c>
      <c r="K220" s="222"/>
      <c r="L220" s="25"/>
      <c r="M220" s="239"/>
      <c r="N220" s="240" t="s">
        <v>36</v>
      </c>
      <c r="O220" s="241" t="n">
        <v>0</v>
      </c>
      <c r="P220" s="241" t="n">
        <f aca="false">O220*H220</f>
        <v>0</v>
      </c>
      <c r="Q220" s="241" t="n">
        <v>0</v>
      </c>
      <c r="R220" s="241" t="n">
        <f aca="false">Q220*H220</f>
        <v>0</v>
      </c>
      <c r="S220" s="241" t="n">
        <v>0</v>
      </c>
      <c r="T220" s="242" t="n">
        <f aca="false">S220*H220</f>
        <v>0</v>
      </c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R220" s="227" t="s">
        <v>261</v>
      </c>
      <c r="AT220" s="227" t="s">
        <v>162</v>
      </c>
      <c r="AU220" s="227" t="s">
        <v>161</v>
      </c>
      <c r="AY220" s="3" t="s">
        <v>158</v>
      </c>
      <c r="BE220" s="228" t="n">
        <f aca="false">IF(N220="základná",J220,0)</f>
        <v>0</v>
      </c>
      <c r="BF220" s="228" t="n">
        <f aca="false">IF(N220="znížená",J220,0)</f>
        <v>4.18</v>
      </c>
      <c r="BG220" s="228" t="n">
        <f aca="false">IF(N220="zákl. prenesená",J220,0)</f>
        <v>0</v>
      </c>
      <c r="BH220" s="228" t="n">
        <f aca="false">IF(N220="zníž. prenesená",J220,0)</f>
        <v>0</v>
      </c>
      <c r="BI220" s="228" t="n">
        <f aca="false">IF(N220="nulová",J220,0)</f>
        <v>0</v>
      </c>
      <c r="BJ220" s="3" t="s">
        <v>161</v>
      </c>
      <c r="BK220" s="228" t="n">
        <f aca="false">ROUND(I220*H220,2)</f>
        <v>4.18</v>
      </c>
      <c r="BL220" s="3" t="s">
        <v>261</v>
      </c>
      <c r="BM220" s="227" t="s">
        <v>1801</v>
      </c>
    </row>
    <row r="221" s="26" customFormat="true" ht="6.95" hidden="false" customHeight="true" outlineLevel="0" collapsed="false">
      <c r="A221" s="19"/>
      <c r="B221" s="53"/>
      <c r="C221" s="54"/>
      <c r="D221" s="54"/>
      <c r="E221" s="54"/>
      <c r="F221" s="54"/>
      <c r="G221" s="54"/>
      <c r="H221" s="54"/>
      <c r="I221" s="54"/>
      <c r="J221" s="54"/>
      <c r="K221" s="54"/>
      <c r="L221" s="25"/>
      <c r="M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</row>
  </sheetData>
  <sheetProtection algorithmName="SHA-512" hashValue="gDTTGxR+Q4J7M/cIC7vEZcCXWnK1lXnJAPS4xMDkht4M1luuaH53XGoEfC0i5EjxKdGN1Octv7Fq7xcgJULuQg==" saltValue="u/HvoffCzyEwShghVLZQVE3nP3NOlkZ0TJyYOASRnz9mmMYiWGSe4ELnwh25cUseZ/OjMw5sbI8/9eVpATgLVA==" spinCount="100000" sheet="true" password="f684" objects="true" scenarios="true" formatColumns="false" formatRows="false" autoFilter="false"/>
  <autoFilter ref="C132:K220"/>
  <mergeCells count="9">
    <mergeCell ref="L2:V2"/>
    <mergeCell ref="E7:H7"/>
    <mergeCell ref="E9:H9"/>
    <mergeCell ref="E18:H18"/>
    <mergeCell ref="E27:H27"/>
    <mergeCell ref="E85:H85"/>
    <mergeCell ref="E87:H87"/>
    <mergeCell ref="E123:H123"/>
    <mergeCell ref="E125:H125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M19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1" customFormat="false" ht="12.8" hidden="false" customHeight="false" outlineLevel="0" collapsed="false">
      <c r="A1" s="8"/>
    </row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127</v>
      </c>
    </row>
    <row r="3" customFormat="false" ht="6.95" hidden="false" customHeight="true" outlineLevel="0" collapsed="false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6"/>
      <c r="AT3" s="3" t="s">
        <v>70</v>
      </c>
    </row>
    <row r="4" customFormat="false" ht="24.95" hidden="false" customHeight="true" outlineLevel="0" collapsed="false">
      <c r="B4" s="6"/>
      <c r="D4" s="123" t="s">
        <v>128</v>
      </c>
      <c r="L4" s="6"/>
      <c r="M4" s="124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25" t="s">
        <v>12</v>
      </c>
      <c r="L6" s="6"/>
    </row>
    <row r="7" customFormat="false" ht="16.5" hidden="false" customHeight="true" outlineLevel="0" collapsed="false">
      <c r="B7" s="6"/>
      <c r="E7" s="126" t="str">
        <f aca="false">'Rekapitulácia stavby'!K6</f>
        <v>REKONŠTRUKCIA KULTÚRNEHO DOMU V OBCI NOVÝ RUSKOV</v>
      </c>
      <c r="F7" s="126"/>
      <c r="G7" s="126"/>
      <c r="H7" s="126"/>
      <c r="L7" s="6"/>
    </row>
    <row r="8" s="26" customFormat="true" ht="12" hidden="false" customHeight="true" outlineLevel="0" collapsed="false">
      <c r="A8" s="19"/>
      <c r="B8" s="25"/>
      <c r="C8" s="19"/>
      <c r="D8" s="125" t="s">
        <v>129</v>
      </c>
      <c r="E8" s="19"/>
      <c r="F8" s="19"/>
      <c r="G8" s="19"/>
      <c r="H8" s="19"/>
      <c r="I8" s="19"/>
      <c r="J8" s="19"/>
      <c r="K8" s="19"/>
      <c r="L8" s="50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26" customFormat="true" ht="30" hidden="false" customHeight="true" outlineLevel="0" collapsed="false">
      <c r="A9" s="19"/>
      <c r="B9" s="25"/>
      <c r="C9" s="19"/>
      <c r="D9" s="19"/>
      <c r="E9" s="127" t="s">
        <v>1802</v>
      </c>
      <c r="F9" s="127"/>
      <c r="G9" s="127"/>
      <c r="H9" s="127"/>
      <c r="I9" s="19"/>
      <c r="J9" s="19"/>
      <c r="K9" s="19"/>
      <c r="L9" s="50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="26" customFormat="true" ht="12.8" hidden="false" customHeight="false" outlineLevel="0" collapsed="false">
      <c r="A10" s="19"/>
      <c r="B10" s="25"/>
      <c r="C10" s="19"/>
      <c r="D10" s="19"/>
      <c r="E10" s="19"/>
      <c r="F10" s="19"/>
      <c r="G10" s="19"/>
      <c r="H10" s="19"/>
      <c r="I10" s="19"/>
      <c r="J10" s="19"/>
      <c r="K10" s="19"/>
      <c r="L10" s="50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26" customFormat="true" ht="12" hidden="false" customHeight="true" outlineLevel="0" collapsed="false">
      <c r="A11" s="19"/>
      <c r="B11" s="25"/>
      <c r="C11" s="19"/>
      <c r="D11" s="125" t="s">
        <v>14</v>
      </c>
      <c r="E11" s="19"/>
      <c r="F11" s="128" t="s">
        <v>25</v>
      </c>
      <c r="G11" s="19"/>
      <c r="H11" s="19"/>
      <c r="I11" s="125" t="s">
        <v>15</v>
      </c>
      <c r="J11" s="128"/>
      <c r="K11" s="19"/>
      <c r="L11" s="50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="26" customFormat="true" ht="12" hidden="false" customHeight="true" outlineLevel="0" collapsed="false">
      <c r="A12" s="19"/>
      <c r="B12" s="25"/>
      <c r="C12" s="19"/>
      <c r="D12" s="125" t="s">
        <v>16</v>
      </c>
      <c r="E12" s="19"/>
      <c r="F12" s="128" t="s">
        <v>1803</v>
      </c>
      <c r="G12" s="19"/>
      <c r="H12" s="19"/>
      <c r="I12" s="125" t="s">
        <v>18</v>
      </c>
      <c r="J12" s="129" t="str">
        <f aca="false">'Rekapitulácia stavby'!AN8</f>
        <v>12. 2022</v>
      </c>
      <c r="K12" s="19"/>
      <c r="L12" s="50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26" customFormat="true" ht="10.8" hidden="false" customHeight="true" outlineLevel="0" collapsed="false">
      <c r="A13" s="19"/>
      <c r="B13" s="25"/>
      <c r="C13" s="19"/>
      <c r="D13" s="19"/>
      <c r="E13" s="19"/>
      <c r="F13" s="19"/>
      <c r="G13" s="19"/>
      <c r="H13" s="19"/>
      <c r="I13" s="19"/>
      <c r="J13" s="19"/>
      <c r="K13" s="19"/>
      <c r="L13" s="50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="26" customFormat="true" ht="12" hidden="false" customHeight="true" outlineLevel="0" collapsed="false">
      <c r="A14" s="19"/>
      <c r="B14" s="25"/>
      <c r="C14" s="19"/>
      <c r="D14" s="125" t="s">
        <v>20</v>
      </c>
      <c r="E14" s="19"/>
      <c r="F14" s="19"/>
      <c r="G14" s="19"/>
      <c r="H14" s="19"/>
      <c r="I14" s="125" t="s">
        <v>21</v>
      </c>
      <c r="J14" s="128"/>
      <c r="K14" s="19"/>
      <c r="L14" s="50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26" customFormat="true" ht="18" hidden="false" customHeight="true" outlineLevel="0" collapsed="false">
      <c r="A15" s="19"/>
      <c r="B15" s="25"/>
      <c r="C15" s="19"/>
      <c r="D15" s="19"/>
      <c r="E15" s="128" t="s">
        <v>828</v>
      </c>
      <c r="F15" s="19"/>
      <c r="G15" s="19"/>
      <c r="H15" s="19"/>
      <c r="I15" s="125" t="s">
        <v>23</v>
      </c>
      <c r="J15" s="128"/>
      <c r="K15" s="19"/>
      <c r="L15" s="50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="26" customFormat="true" ht="6.95" hidden="false" customHeight="true" outlineLevel="0" collapsed="false">
      <c r="A16" s="19"/>
      <c r="B16" s="25"/>
      <c r="C16" s="19"/>
      <c r="D16" s="19"/>
      <c r="E16" s="19"/>
      <c r="F16" s="19"/>
      <c r="G16" s="19"/>
      <c r="H16" s="19"/>
      <c r="I16" s="19"/>
      <c r="J16" s="19"/>
      <c r="K16" s="19"/>
      <c r="L16" s="50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="26" customFormat="true" ht="12" hidden="false" customHeight="true" outlineLevel="0" collapsed="false">
      <c r="A17" s="19"/>
      <c r="B17" s="25"/>
      <c r="C17" s="19"/>
      <c r="D17" s="125" t="s">
        <v>24</v>
      </c>
      <c r="E17" s="19"/>
      <c r="F17" s="19"/>
      <c r="G17" s="19"/>
      <c r="H17" s="19"/>
      <c r="I17" s="125" t="s">
        <v>21</v>
      </c>
      <c r="J17" s="128"/>
      <c r="K17" s="19"/>
      <c r="L17" s="50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26" customFormat="true" ht="18" hidden="false" customHeight="true" outlineLevel="0" collapsed="false">
      <c r="A18" s="19"/>
      <c r="B18" s="25"/>
      <c r="C18" s="19"/>
      <c r="D18" s="19"/>
      <c r="E18" s="128" t="s">
        <v>25</v>
      </c>
      <c r="F18" s="19"/>
      <c r="G18" s="19"/>
      <c r="H18" s="19"/>
      <c r="I18" s="125" t="s">
        <v>23</v>
      </c>
      <c r="J18" s="128"/>
      <c r="K18" s="19"/>
      <c r="L18" s="50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="26" customFormat="true" ht="6.95" hidden="false" customHeight="true" outlineLevel="0" collapsed="false">
      <c r="A19" s="19"/>
      <c r="B19" s="25"/>
      <c r="C19" s="19"/>
      <c r="D19" s="19"/>
      <c r="E19" s="19"/>
      <c r="F19" s="19"/>
      <c r="G19" s="19"/>
      <c r="H19" s="19"/>
      <c r="I19" s="19"/>
      <c r="J19" s="19"/>
      <c r="K19" s="19"/>
      <c r="L19" s="50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26" customFormat="true" ht="12" hidden="false" customHeight="true" outlineLevel="0" collapsed="false">
      <c r="A20" s="19"/>
      <c r="B20" s="25"/>
      <c r="C20" s="19"/>
      <c r="D20" s="125" t="s">
        <v>26</v>
      </c>
      <c r="E20" s="19"/>
      <c r="F20" s="19"/>
      <c r="G20" s="19"/>
      <c r="H20" s="19"/>
      <c r="I20" s="125" t="s">
        <v>21</v>
      </c>
      <c r="J20" s="128"/>
      <c r="K20" s="19"/>
      <c r="L20" s="50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="26" customFormat="true" ht="18" hidden="false" customHeight="true" outlineLevel="0" collapsed="false">
      <c r="A21" s="19"/>
      <c r="B21" s="25"/>
      <c r="C21" s="19"/>
      <c r="D21" s="19"/>
      <c r="E21" s="128" t="s">
        <v>829</v>
      </c>
      <c r="F21" s="19"/>
      <c r="G21" s="19"/>
      <c r="H21" s="19"/>
      <c r="I21" s="125" t="s">
        <v>23</v>
      </c>
      <c r="J21" s="128"/>
      <c r="K21" s="19"/>
      <c r="L21" s="50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="26" customFormat="true" ht="6.95" hidden="false" customHeight="true" outlineLevel="0" collapsed="false">
      <c r="A22" s="19"/>
      <c r="B22" s="25"/>
      <c r="C22" s="19"/>
      <c r="D22" s="19"/>
      <c r="E22" s="19"/>
      <c r="F22" s="19"/>
      <c r="G22" s="19"/>
      <c r="H22" s="19"/>
      <c r="I22" s="19"/>
      <c r="J22" s="19"/>
      <c r="K22" s="19"/>
      <c r="L22" s="50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="26" customFormat="true" ht="12" hidden="false" customHeight="true" outlineLevel="0" collapsed="false">
      <c r="A23" s="19"/>
      <c r="B23" s="25"/>
      <c r="C23" s="19"/>
      <c r="D23" s="125" t="s">
        <v>28</v>
      </c>
      <c r="E23" s="19"/>
      <c r="F23" s="19"/>
      <c r="G23" s="19"/>
      <c r="H23" s="19"/>
      <c r="I23" s="125" t="s">
        <v>21</v>
      </c>
      <c r="J23" s="128"/>
      <c r="K23" s="19"/>
      <c r="L23" s="50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="26" customFormat="true" ht="18" hidden="false" customHeight="true" outlineLevel="0" collapsed="false">
      <c r="A24" s="19"/>
      <c r="B24" s="25"/>
      <c r="C24" s="19"/>
      <c r="D24" s="19"/>
      <c r="E24" s="128" t="s">
        <v>830</v>
      </c>
      <c r="F24" s="19"/>
      <c r="G24" s="19"/>
      <c r="H24" s="19"/>
      <c r="I24" s="125" t="s">
        <v>23</v>
      </c>
      <c r="J24" s="128"/>
      <c r="K24" s="19"/>
      <c r="L24" s="50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="26" customFormat="true" ht="6.95" hidden="false" customHeight="true" outlineLevel="0" collapsed="false">
      <c r="A25" s="19"/>
      <c r="B25" s="25"/>
      <c r="C25" s="19"/>
      <c r="D25" s="19"/>
      <c r="E25" s="19"/>
      <c r="F25" s="19"/>
      <c r="G25" s="19"/>
      <c r="H25" s="19"/>
      <c r="I25" s="19"/>
      <c r="J25" s="19"/>
      <c r="K25" s="19"/>
      <c r="L25" s="50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="26" customFormat="true" ht="12" hidden="false" customHeight="true" outlineLevel="0" collapsed="false">
      <c r="A26" s="19"/>
      <c r="B26" s="25"/>
      <c r="C26" s="19"/>
      <c r="D26" s="125" t="s">
        <v>29</v>
      </c>
      <c r="E26" s="19"/>
      <c r="F26" s="19"/>
      <c r="G26" s="19"/>
      <c r="H26" s="19"/>
      <c r="I26" s="19"/>
      <c r="J26" s="19"/>
      <c r="K26" s="19"/>
      <c r="L26" s="50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="135" customFormat="true" ht="16.5" hidden="false" customHeight="true" outlineLevel="0" collapsed="false">
      <c r="A27" s="131"/>
      <c r="B27" s="132"/>
      <c r="C27" s="131"/>
      <c r="D27" s="131"/>
      <c r="E27" s="133"/>
      <c r="F27" s="133"/>
      <c r="G27" s="133"/>
      <c r="H27" s="133"/>
      <c r="I27" s="131"/>
      <c r="J27" s="131"/>
      <c r="K27" s="131"/>
      <c r="L27" s="134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6" customFormat="true" ht="6.95" hidden="false" customHeight="true" outlineLevel="0" collapsed="false">
      <c r="A28" s="19"/>
      <c r="B28" s="25"/>
      <c r="C28" s="19"/>
      <c r="D28" s="19"/>
      <c r="E28" s="19"/>
      <c r="F28" s="19"/>
      <c r="G28" s="19"/>
      <c r="H28" s="19"/>
      <c r="I28" s="19"/>
      <c r="J28" s="19"/>
      <c r="K28" s="19"/>
      <c r="L28" s="50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="26" customFormat="true" ht="6.95" hidden="false" customHeight="true" outlineLevel="0" collapsed="false">
      <c r="A29" s="19"/>
      <c r="B29" s="25"/>
      <c r="C29" s="19"/>
      <c r="D29" s="136"/>
      <c r="E29" s="136"/>
      <c r="F29" s="136"/>
      <c r="G29" s="136"/>
      <c r="H29" s="136"/>
      <c r="I29" s="136"/>
      <c r="J29" s="136"/>
      <c r="K29" s="136"/>
      <c r="L29" s="50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="26" customFormat="true" ht="25.45" hidden="false" customHeight="true" outlineLevel="0" collapsed="false">
      <c r="A30" s="19"/>
      <c r="B30" s="25"/>
      <c r="C30" s="19"/>
      <c r="D30" s="137" t="s">
        <v>30</v>
      </c>
      <c r="E30" s="19"/>
      <c r="F30" s="19"/>
      <c r="G30" s="19"/>
      <c r="H30" s="19"/>
      <c r="I30" s="19"/>
      <c r="J30" s="138" t="n">
        <f aca="false">ROUND(J126, 2)</f>
        <v>19506.5</v>
      </c>
      <c r="K30" s="19"/>
      <c r="L30" s="50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="26" customFormat="true" ht="6.95" hidden="false" customHeight="true" outlineLevel="0" collapsed="false">
      <c r="A31" s="19"/>
      <c r="B31" s="25"/>
      <c r="C31" s="19"/>
      <c r="D31" s="136"/>
      <c r="E31" s="136"/>
      <c r="F31" s="136"/>
      <c r="G31" s="136"/>
      <c r="H31" s="136"/>
      <c r="I31" s="136"/>
      <c r="J31" s="136"/>
      <c r="K31" s="136"/>
      <c r="L31" s="50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26" customFormat="true" ht="14.4" hidden="false" customHeight="true" outlineLevel="0" collapsed="false">
      <c r="A32" s="19"/>
      <c r="B32" s="25"/>
      <c r="C32" s="19"/>
      <c r="D32" s="19"/>
      <c r="E32" s="19"/>
      <c r="F32" s="139" t="s">
        <v>32</v>
      </c>
      <c r="G32" s="19"/>
      <c r="H32" s="19"/>
      <c r="I32" s="139" t="s">
        <v>31</v>
      </c>
      <c r="J32" s="139" t="s">
        <v>33</v>
      </c>
      <c r="K32" s="19"/>
      <c r="L32" s="50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="26" customFormat="true" ht="14.4" hidden="false" customHeight="true" outlineLevel="0" collapsed="false">
      <c r="A33" s="19"/>
      <c r="B33" s="25"/>
      <c r="C33" s="19"/>
      <c r="D33" s="140" t="s">
        <v>34</v>
      </c>
      <c r="E33" s="141" t="s">
        <v>35</v>
      </c>
      <c r="F33" s="142" t="n">
        <f aca="false">ROUND((SUM(BE126:BE191)),  2)</f>
        <v>0</v>
      </c>
      <c r="G33" s="143"/>
      <c r="H33" s="143"/>
      <c r="I33" s="144" t="n">
        <v>0.2</v>
      </c>
      <c r="J33" s="142" t="n">
        <f aca="false">ROUND(((SUM(BE126:BE191))*I33),  2)</f>
        <v>0</v>
      </c>
      <c r="K33" s="19"/>
      <c r="L33" s="50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="26" customFormat="true" ht="14.4" hidden="false" customHeight="true" outlineLevel="0" collapsed="false">
      <c r="A34" s="19"/>
      <c r="B34" s="25"/>
      <c r="C34" s="19"/>
      <c r="D34" s="19"/>
      <c r="E34" s="141" t="s">
        <v>36</v>
      </c>
      <c r="F34" s="145" t="n">
        <f aca="false">ROUND((SUM(BF126:BF191)),  2)</f>
        <v>19506.5</v>
      </c>
      <c r="G34" s="19"/>
      <c r="H34" s="19"/>
      <c r="I34" s="146" t="n">
        <v>0.2</v>
      </c>
      <c r="J34" s="145" t="n">
        <f aca="false">ROUND(((SUM(BF126:BF191))*I34),  2)</f>
        <v>3901.3</v>
      </c>
      <c r="K34" s="19"/>
      <c r="L34" s="50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26" customFormat="true" ht="14.4" hidden="true" customHeight="true" outlineLevel="0" collapsed="false">
      <c r="A35" s="19"/>
      <c r="B35" s="25"/>
      <c r="C35" s="19"/>
      <c r="D35" s="19"/>
      <c r="E35" s="125" t="s">
        <v>37</v>
      </c>
      <c r="F35" s="145" t="n">
        <f aca="false">ROUND((SUM(BG126:BG191)),  2)</f>
        <v>0</v>
      </c>
      <c r="G35" s="19"/>
      <c r="H35" s="19"/>
      <c r="I35" s="146" t="n">
        <v>0.2</v>
      </c>
      <c r="J35" s="145" t="n">
        <f aca="false">0</f>
        <v>0</v>
      </c>
      <c r="K35" s="19"/>
      <c r="L35" s="50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26" customFormat="true" ht="14.4" hidden="true" customHeight="true" outlineLevel="0" collapsed="false">
      <c r="A36" s="19"/>
      <c r="B36" s="25"/>
      <c r="C36" s="19"/>
      <c r="D36" s="19"/>
      <c r="E36" s="125" t="s">
        <v>38</v>
      </c>
      <c r="F36" s="145" t="n">
        <f aca="false">ROUND((SUM(BH126:BH191)),  2)</f>
        <v>0</v>
      </c>
      <c r="G36" s="19"/>
      <c r="H36" s="19"/>
      <c r="I36" s="146" t="n">
        <v>0.2</v>
      </c>
      <c r="J36" s="145" t="n">
        <f aca="false">0</f>
        <v>0</v>
      </c>
      <c r="K36" s="19"/>
      <c r="L36" s="50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="26" customFormat="true" ht="14.4" hidden="true" customHeight="true" outlineLevel="0" collapsed="false">
      <c r="A37" s="19"/>
      <c r="B37" s="25"/>
      <c r="C37" s="19"/>
      <c r="D37" s="19"/>
      <c r="E37" s="141" t="s">
        <v>39</v>
      </c>
      <c r="F37" s="142" t="n">
        <f aca="false">ROUND((SUM(BI126:BI191)),  2)</f>
        <v>0</v>
      </c>
      <c r="G37" s="143"/>
      <c r="H37" s="143"/>
      <c r="I37" s="144" t="n">
        <v>0</v>
      </c>
      <c r="J37" s="142" t="n">
        <f aca="false">0</f>
        <v>0</v>
      </c>
      <c r="K37" s="19"/>
      <c r="L37" s="50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="26" customFormat="true" ht="6.95" hidden="false" customHeight="true" outlineLevel="0" collapsed="false">
      <c r="A38" s="19"/>
      <c r="B38" s="25"/>
      <c r="C38" s="19"/>
      <c r="D38" s="19"/>
      <c r="E38" s="19"/>
      <c r="F38" s="19"/>
      <c r="G38" s="19"/>
      <c r="H38" s="19"/>
      <c r="I38" s="19"/>
      <c r="J38" s="19"/>
      <c r="K38" s="19"/>
      <c r="L38" s="50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="26" customFormat="true" ht="25.45" hidden="false" customHeight="true" outlineLevel="0" collapsed="false">
      <c r="A39" s="19"/>
      <c r="B39" s="25"/>
      <c r="C39" s="147"/>
      <c r="D39" s="148" t="s">
        <v>40</v>
      </c>
      <c r="E39" s="149"/>
      <c r="F39" s="149"/>
      <c r="G39" s="150" t="s">
        <v>41</v>
      </c>
      <c r="H39" s="151" t="s">
        <v>42</v>
      </c>
      <c r="I39" s="149"/>
      <c r="J39" s="152" t="n">
        <f aca="false">SUM(J30:J37)</f>
        <v>23407.8</v>
      </c>
      <c r="K39" s="153"/>
      <c r="L39" s="50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="26" customFormat="true" ht="14.4" hidden="false" customHeight="true" outlineLevel="0" collapsed="false">
      <c r="A40" s="19"/>
      <c r="B40" s="25"/>
      <c r="C40" s="19"/>
      <c r="D40" s="19"/>
      <c r="E40" s="19"/>
      <c r="F40" s="19"/>
      <c r="G40" s="19"/>
      <c r="H40" s="19"/>
      <c r="I40" s="19"/>
      <c r="J40" s="19"/>
      <c r="K40" s="19"/>
      <c r="L40" s="50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6" customFormat="true" ht="14.4" hidden="false" customHeight="true" outlineLevel="0" collapsed="false">
      <c r="B50" s="50"/>
      <c r="D50" s="154" t="s">
        <v>43</v>
      </c>
      <c r="E50" s="155"/>
      <c r="F50" s="155"/>
      <c r="G50" s="154" t="s">
        <v>44</v>
      </c>
      <c r="H50" s="155"/>
      <c r="I50" s="155"/>
      <c r="J50" s="155"/>
      <c r="K50" s="155"/>
      <c r="L50" s="50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6" customFormat="true" ht="12.8" hidden="false" customHeight="false" outlineLevel="0" collapsed="false">
      <c r="A61" s="19"/>
      <c r="B61" s="25"/>
      <c r="C61" s="19"/>
      <c r="D61" s="156" t="s">
        <v>45</v>
      </c>
      <c r="E61" s="157"/>
      <c r="F61" s="158" t="s">
        <v>46</v>
      </c>
      <c r="G61" s="156" t="s">
        <v>45</v>
      </c>
      <c r="H61" s="157"/>
      <c r="I61" s="157"/>
      <c r="J61" s="159" t="s">
        <v>46</v>
      </c>
      <c r="K61" s="157"/>
      <c r="L61" s="50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6" customFormat="true" ht="12.8" hidden="false" customHeight="false" outlineLevel="0" collapsed="false">
      <c r="A65" s="19"/>
      <c r="B65" s="25"/>
      <c r="C65" s="19"/>
      <c r="D65" s="154" t="s">
        <v>47</v>
      </c>
      <c r="E65" s="160"/>
      <c r="F65" s="160"/>
      <c r="G65" s="154" t="s">
        <v>48</v>
      </c>
      <c r="H65" s="160"/>
      <c r="I65" s="160"/>
      <c r="J65" s="160"/>
      <c r="K65" s="160"/>
      <c r="L65" s="50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6" customFormat="true" ht="12.8" hidden="false" customHeight="false" outlineLevel="0" collapsed="false">
      <c r="A76" s="19"/>
      <c r="B76" s="25"/>
      <c r="C76" s="19"/>
      <c r="D76" s="156" t="s">
        <v>45</v>
      </c>
      <c r="E76" s="157"/>
      <c r="F76" s="158" t="s">
        <v>46</v>
      </c>
      <c r="G76" s="156" t="s">
        <v>45</v>
      </c>
      <c r="H76" s="157"/>
      <c r="I76" s="157"/>
      <c r="J76" s="159" t="s">
        <v>46</v>
      </c>
      <c r="K76" s="157"/>
      <c r="L76" s="50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="26" customFormat="true" ht="14.4" hidden="false" customHeight="true" outlineLevel="0" collapsed="false">
      <c r="A77" s="19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50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="26" customFormat="true" ht="6.95" hidden="false" customHeight="true" outlineLevel="0" collapsed="false">
      <c r="A81" s="19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50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="26" customFormat="true" ht="24.95" hidden="false" customHeight="true" outlineLevel="0" collapsed="false">
      <c r="A82" s="19"/>
      <c r="B82" s="20"/>
      <c r="C82" s="9" t="s">
        <v>131</v>
      </c>
      <c r="D82" s="21"/>
      <c r="E82" s="21"/>
      <c r="F82" s="21"/>
      <c r="G82" s="21"/>
      <c r="H82" s="21"/>
      <c r="I82" s="21"/>
      <c r="J82" s="21"/>
      <c r="K82" s="21"/>
      <c r="L82" s="50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="26" customFormat="true" ht="6.95" hidden="false" customHeight="true" outlineLevel="0" collapsed="false">
      <c r="A83" s="19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50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="26" customFormat="true" ht="12" hidden="false" customHeight="true" outlineLevel="0" collapsed="false">
      <c r="A84" s="19"/>
      <c r="B84" s="20"/>
      <c r="C84" s="15" t="s">
        <v>12</v>
      </c>
      <c r="D84" s="21"/>
      <c r="E84" s="21"/>
      <c r="F84" s="21"/>
      <c r="G84" s="21"/>
      <c r="H84" s="21"/>
      <c r="I84" s="21"/>
      <c r="J84" s="21"/>
      <c r="K84" s="21"/>
      <c r="L84" s="50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="26" customFormat="true" ht="16.5" hidden="false" customHeight="true" outlineLevel="0" collapsed="false">
      <c r="A85" s="19"/>
      <c r="B85" s="20"/>
      <c r="C85" s="21"/>
      <c r="D85" s="21"/>
      <c r="E85" s="165" t="str">
        <f aca="false">E7</f>
        <v>REKONŠTRUKCIA KULTÚRNEHO DOMU V OBCI NOVÝ RUSKOV</v>
      </c>
      <c r="F85" s="165"/>
      <c r="G85" s="165"/>
      <c r="H85" s="165"/>
      <c r="I85" s="21"/>
      <c r="J85" s="21"/>
      <c r="K85" s="21"/>
      <c r="L85" s="50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="26" customFormat="true" ht="12" hidden="false" customHeight="true" outlineLevel="0" collapsed="false">
      <c r="A86" s="19"/>
      <c r="B86" s="20"/>
      <c r="C86" s="15" t="s">
        <v>129</v>
      </c>
      <c r="D86" s="21"/>
      <c r="E86" s="21"/>
      <c r="F86" s="21"/>
      <c r="G86" s="21"/>
      <c r="H86" s="21"/>
      <c r="I86" s="21"/>
      <c r="J86" s="21"/>
      <c r="K86" s="21"/>
      <c r="L86" s="50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="26" customFormat="true" ht="30" hidden="false" customHeight="true" outlineLevel="0" collapsed="false">
      <c r="A87" s="19"/>
      <c r="B87" s="20"/>
      <c r="C87" s="21"/>
      <c r="D87" s="21"/>
      <c r="E87" s="65" t="str">
        <f aca="false">E9</f>
        <v>Neoprávnené náklady2 - Využitie dažďovej vody - nádrž na zadržanie dažďovej vody...</v>
      </c>
      <c r="F87" s="65"/>
      <c r="G87" s="65"/>
      <c r="H87" s="65"/>
      <c r="I87" s="21"/>
      <c r="J87" s="21"/>
      <c r="K87" s="21"/>
      <c r="L87" s="50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="26" customFormat="true" ht="6.95" hidden="false" customHeight="true" outlineLevel="0" collapsed="false">
      <c r="A88" s="19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50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="26" customFormat="true" ht="12" hidden="false" customHeight="true" outlineLevel="0" collapsed="false">
      <c r="A89" s="19"/>
      <c r="B89" s="20"/>
      <c r="C89" s="15" t="s">
        <v>16</v>
      </c>
      <c r="D89" s="21"/>
      <c r="E89" s="21"/>
      <c r="F89" s="16" t="str">
        <f aca="false">F12</f>
        <v>obec Veľky Ruskov</v>
      </c>
      <c r="G89" s="21"/>
      <c r="H89" s="21"/>
      <c r="I89" s="15" t="s">
        <v>18</v>
      </c>
      <c r="J89" s="166" t="str">
        <f aca="false">IF(J12="","",J12)</f>
        <v>12. 2022</v>
      </c>
      <c r="K89" s="21"/>
      <c r="L89" s="50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="26" customFormat="true" ht="6.95" hidden="false" customHeight="true" outlineLevel="0" collapsed="false">
      <c r="A90" s="19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50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="26" customFormat="true" ht="25.65" hidden="false" customHeight="true" outlineLevel="0" collapsed="false">
      <c r="A91" s="19"/>
      <c r="B91" s="20"/>
      <c r="C91" s="15" t="s">
        <v>20</v>
      </c>
      <c r="D91" s="21"/>
      <c r="E91" s="21"/>
      <c r="F91" s="16" t="str">
        <f aca="false">E15</f>
        <v>obec Nový Ruskov</v>
      </c>
      <c r="G91" s="21"/>
      <c r="H91" s="21"/>
      <c r="I91" s="15" t="s">
        <v>26</v>
      </c>
      <c r="J91" s="167" t="str">
        <f aca="false">E21</f>
        <v>Ing. Pavol Fedorčák, PhD.</v>
      </c>
      <c r="K91" s="21"/>
      <c r="L91" s="50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="26" customFormat="true" ht="15.15" hidden="false" customHeight="true" outlineLevel="0" collapsed="false">
      <c r="A92" s="19"/>
      <c r="B92" s="20"/>
      <c r="C92" s="15" t="s">
        <v>24</v>
      </c>
      <c r="D92" s="21"/>
      <c r="E92" s="21"/>
      <c r="F92" s="16" t="str">
        <f aca="false">IF(E18="","",E18)</f>
        <v> </v>
      </c>
      <c r="G92" s="21"/>
      <c r="H92" s="21"/>
      <c r="I92" s="15" t="s">
        <v>28</v>
      </c>
      <c r="J92" s="167" t="str">
        <f aca="false">E24</f>
        <v>Ing. Peter Antol</v>
      </c>
      <c r="K92" s="21"/>
      <c r="L92" s="50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="26" customFormat="true" ht="10.3" hidden="false" customHeight="true" outlineLevel="0" collapsed="false">
      <c r="A93" s="19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50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="26" customFormat="true" ht="29.3" hidden="false" customHeight="true" outlineLevel="0" collapsed="false">
      <c r="A94" s="19"/>
      <c r="B94" s="20"/>
      <c r="C94" s="168" t="s">
        <v>132</v>
      </c>
      <c r="D94" s="169"/>
      <c r="E94" s="169"/>
      <c r="F94" s="169"/>
      <c r="G94" s="169"/>
      <c r="H94" s="169"/>
      <c r="I94" s="169"/>
      <c r="J94" s="170" t="s">
        <v>133</v>
      </c>
      <c r="K94" s="169"/>
      <c r="L94" s="50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="26" customFormat="true" ht="10.3" hidden="false" customHeight="true" outlineLevel="0" collapsed="false">
      <c r="A95" s="19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50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="26" customFormat="true" ht="22.8" hidden="false" customHeight="true" outlineLevel="0" collapsed="false">
      <c r="A96" s="19"/>
      <c r="B96" s="20"/>
      <c r="C96" s="171" t="s">
        <v>134</v>
      </c>
      <c r="D96" s="21"/>
      <c r="E96" s="21"/>
      <c r="F96" s="21"/>
      <c r="G96" s="21"/>
      <c r="H96" s="21"/>
      <c r="I96" s="21"/>
      <c r="J96" s="172" t="n">
        <f aca="false">J126</f>
        <v>19506.5</v>
      </c>
      <c r="K96" s="21"/>
      <c r="L96" s="50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U96" s="3" t="s">
        <v>135</v>
      </c>
    </row>
    <row r="97" s="173" customFormat="true" ht="24.95" hidden="false" customHeight="true" outlineLevel="0" collapsed="false">
      <c r="B97" s="174"/>
      <c r="C97" s="175"/>
      <c r="D97" s="176" t="s">
        <v>136</v>
      </c>
      <c r="E97" s="177"/>
      <c r="F97" s="177"/>
      <c r="G97" s="177"/>
      <c r="H97" s="177"/>
      <c r="I97" s="177"/>
      <c r="J97" s="178" t="n">
        <f aca="false">J127</f>
        <v>17636.59</v>
      </c>
      <c r="K97" s="175"/>
      <c r="L97" s="179"/>
    </row>
    <row r="98" s="180" customFormat="true" ht="19.95" hidden="false" customHeight="true" outlineLevel="0" collapsed="false">
      <c r="B98" s="181"/>
      <c r="C98" s="182"/>
      <c r="D98" s="183" t="s">
        <v>317</v>
      </c>
      <c r="E98" s="184"/>
      <c r="F98" s="184"/>
      <c r="G98" s="184"/>
      <c r="H98" s="184"/>
      <c r="I98" s="184"/>
      <c r="J98" s="185" t="n">
        <f aca="false">J128</f>
        <v>3615.37</v>
      </c>
      <c r="K98" s="182"/>
      <c r="L98" s="186"/>
    </row>
    <row r="99" s="180" customFormat="true" ht="19.95" hidden="false" customHeight="true" outlineLevel="0" collapsed="false">
      <c r="B99" s="181"/>
      <c r="C99" s="182"/>
      <c r="D99" s="183" t="s">
        <v>473</v>
      </c>
      <c r="E99" s="184"/>
      <c r="F99" s="184"/>
      <c r="G99" s="184"/>
      <c r="H99" s="184"/>
      <c r="I99" s="184"/>
      <c r="J99" s="185" t="n">
        <f aca="false">J140</f>
        <v>350</v>
      </c>
      <c r="K99" s="182"/>
      <c r="L99" s="186"/>
    </row>
    <row r="100" s="180" customFormat="true" ht="19.95" hidden="false" customHeight="true" outlineLevel="0" collapsed="false">
      <c r="B100" s="181"/>
      <c r="C100" s="182"/>
      <c r="D100" s="183" t="s">
        <v>1804</v>
      </c>
      <c r="E100" s="184"/>
      <c r="F100" s="184"/>
      <c r="G100" s="184"/>
      <c r="H100" s="184"/>
      <c r="I100" s="184"/>
      <c r="J100" s="185" t="n">
        <f aca="false">J142</f>
        <v>12517</v>
      </c>
      <c r="K100" s="182"/>
      <c r="L100" s="186"/>
    </row>
    <row r="101" s="180" customFormat="true" ht="19.95" hidden="false" customHeight="true" outlineLevel="0" collapsed="false">
      <c r="B101" s="181"/>
      <c r="C101" s="182"/>
      <c r="D101" s="183" t="s">
        <v>139</v>
      </c>
      <c r="E101" s="184"/>
      <c r="F101" s="184"/>
      <c r="G101" s="184"/>
      <c r="H101" s="184"/>
      <c r="I101" s="184"/>
      <c r="J101" s="185" t="n">
        <f aca="false">J176</f>
        <v>1154.22</v>
      </c>
      <c r="K101" s="182"/>
      <c r="L101" s="186"/>
    </row>
    <row r="102" s="173" customFormat="true" ht="24.95" hidden="false" customHeight="true" outlineLevel="0" collapsed="false">
      <c r="B102" s="174"/>
      <c r="C102" s="175"/>
      <c r="D102" s="176" t="s">
        <v>1805</v>
      </c>
      <c r="E102" s="177"/>
      <c r="F102" s="177"/>
      <c r="G102" s="177"/>
      <c r="H102" s="177"/>
      <c r="I102" s="177"/>
      <c r="J102" s="178" t="n">
        <f aca="false">J178</f>
        <v>255.28</v>
      </c>
      <c r="K102" s="175"/>
      <c r="L102" s="179"/>
    </row>
    <row r="103" s="173" customFormat="true" ht="24.95" hidden="false" customHeight="true" outlineLevel="0" collapsed="false">
      <c r="B103" s="174"/>
      <c r="C103" s="175"/>
      <c r="D103" s="176" t="s">
        <v>140</v>
      </c>
      <c r="E103" s="177"/>
      <c r="F103" s="177"/>
      <c r="G103" s="177"/>
      <c r="H103" s="177"/>
      <c r="I103" s="177"/>
      <c r="J103" s="178" t="n">
        <f aca="false">J180</f>
        <v>310</v>
      </c>
      <c r="K103" s="175"/>
      <c r="L103" s="179"/>
    </row>
    <row r="104" s="180" customFormat="true" ht="19.95" hidden="false" customHeight="true" outlineLevel="0" collapsed="false">
      <c r="B104" s="181"/>
      <c r="C104" s="182"/>
      <c r="D104" s="183" t="s">
        <v>1806</v>
      </c>
      <c r="E104" s="184"/>
      <c r="F104" s="184"/>
      <c r="G104" s="184"/>
      <c r="H104" s="184"/>
      <c r="I104" s="184"/>
      <c r="J104" s="185" t="n">
        <f aca="false">J181</f>
        <v>310</v>
      </c>
      <c r="K104" s="182"/>
      <c r="L104" s="186"/>
    </row>
    <row r="105" s="173" customFormat="true" ht="24.95" hidden="false" customHeight="true" outlineLevel="0" collapsed="false">
      <c r="B105" s="174"/>
      <c r="C105" s="175"/>
      <c r="D105" s="176" t="s">
        <v>1807</v>
      </c>
      <c r="E105" s="177"/>
      <c r="F105" s="177"/>
      <c r="G105" s="177"/>
      <c r="H105" s="177"/>
      <c r="I105" s="177"/>
      <c r="J105" s="178" t="n">
        <f aca="false">J184</f>
        <v>405.21</v>
      </c>
      <c r="K105" s="175"/>
      <c r="L105" s="179"/>
    </row>
    <row r="106" s="173" customFormat="true" ht="24.95" hidden="false" customHeight="true" outlineLevel="0" collapsed="false">
      <c r="B106" s="174"/>
      <c r="C106" s="175"/>
      <c r="D106" s="176" t="s">
        <v>835</v>
      </c>
      <c r="E106" s="177"/>
      <c r="F106" s="177"/>
      <c r="G106" s="177"/>
      <c r="H106" s="177"/>
      <c r="I106" s="177"/>
      <c r="J106" s="178" t="n">
        <f aca="false">J187</f>
        <v>899.42</v>
      </c>
      <c r="K106" s="175"/>
      <c r="L106" s="179"/>
    </row>
    <row r="107" s="26" customFormat="true" ht="21.85" hidden="false" customHeight="true" outlineLevel="0" collapsed="false">
      <c r="A107" s="19"/>
      <c r="B107" s="20"/>
      <c r="C107" s="21"/>
      <c r="D107" s="21"/>
      <c r="E107" s="21"/>
      <c r="F107" s="21"/>
      <c r="G107" s="21"/>
      <c r="H107" s="21"/>
      <c r="I107" s="21"/>
      <c r="J107" s="21"/>
      <c r="K107" s="21"/>
      <c r="L107" s="50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</row>
    <row r="108" s="26" customFormat="true" ht="6.95" hidden="false" customHeight="true" outlineLevel="0" collapsed="false">
      <c r="A108" s="19"/>
      <c r="B108" s="53"/>
      <c r="C108" s="54"/>
      <c r="D108" s="54"/>
      <c r="E108" s="54"/>
      <c r="F108" s="54"/>
      <c r="G108" s="54"/>
      <c r="H108" s="54"/>
      <c r="I108" s="54"/>
      <c r="J108" s="54"/>
      <c r="K108" s="54"/>
      <c r="L108" s="50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12" s="26" customFormat="true" ht="6.95" hidden="false" customHeight="true" outlineLevel="0" collapsed="false">
      <c r="A112" s="19"/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0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="26" customFormat="true" ht="24.95" hidden="false" customHeight="true" outlineLevel="0" collapsed="false">
      <c r="A113" s="19"/>
      <c r="B113" s="20"/>
      <c r="C113" s="9" t="s">
        <v>144</v>
      </c>
      <c r="D113" s="21"/>
      <c r="E113" s="21"/>
      <c r="F113" s="21"/>
      <c r="G113" s="21"/>
      <c r="H113" s="21"/>
      <c r="I113" s="21"/>
      <c r="J113" s="21"/>
      <c r="K113" s="21"/>
      <c r="L113" s="50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="26" customFormat="true" ht="6.95" hidden="false" customHeight="true" outlineLevel="0" collapsed="false">
      <c r="A114" s="19"/>
      <c r="B114" s="20"/>
      <c r="C114" s="21"/>
      <c r="D114" s="21"/>
      <c r="E114" s="21"/>
      <c r="F114" s="21"/>
      <c r="G114" s="21"/>
      <c r="H114" s="21"/>
      <c r="I114" s="21"/>
      <c r="J114" s="21"/>
      <c r="K114" s="21"/>
      <c r="L114" s="50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="26" customFormat="true" ht="12" hidden="false" customHeight="true" outlineLevel="0" collapsed="false">
      <c r="A115" s="19"/>
      <c r="B115" s="20"/>
      <c r="C115" s="15" t="s">
        <v>12</v>
      </c>
      <c r="D115" s="21"/>
      <c r="E115" s="21"/>
      <c r="F115" s="21"/>
      <c r="G115" s="21"/>
      <c r="H115" s="21"/>
      <c r="I115" s="21"/>
      <c r="J115" s="21"/>
      <c r="K115" s="21"/>
      <c r="L115" s="50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="26" customFormat="true" ht="16.5" hidden="false" customHeight="true" outlineLevel="0" collapsed="false">
      <c r="A116" s="19"/>
      <c r="B116" s="20"/>
      <c r="C116" s="21"/>
      <c r="D116" s="21"/>
      <c r="E116" s="165" t="str">
        <f aca="false">E7</f>
        <v>REKONŠTRUKCIA KULTÚRNEHO DOMU V OBCI NOVÝ RUSKOV</v>
      </c>
      <c r="F116" s="165"/>
      <c r="G116" s="165"/>
      <c r="H116" s="165"/>
      <c r="I116" s="21"/>
      <c r="J116" s="21"/>
      <c r="K116" s="21"/>
      <c r="L116" s="50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="26" customFormat="true" ht="12" hidden="false" customHeight="true" outlineLevel="0" collapsed="false">
      <c r="A117" s="19"/>
      <c r="B117" s="20"/>
      <c r="C117" s="15" t="s">
        <v>129</v>
      </c>
      <c r="D117" s="21"/>
      <c r="E117" s="21"/>
      <c r="F117" s="21"/>
      <c r="G117" s="21"/>
      <c r="H117" s="21"/>
      <c r="I117" s="21"/>
      <c r="J117" s="21"/>
      <c r="K117" s="21"/>
      <c r="L117" s="50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="26" customFormat="true" ht="30" hidden="false" customHeight="true" outlineLevel="0" collapsed="false">
      <c r="A118" s="19"/>
      <c r="B118" s="20"/>
      <c r="C118" s="21"/>
      <c r="D118" s="21"/>
      <c r="E118" s="65" t="str">
        <f aca="false">E9</f>
        <v>Neoprávnené náklady2 - Využitie dažďovej vody - nádrž na zadržanie dažďovej vody...</v>
      </c>
      <c r="F118" s="65"/>
      <c r="G118" s="65"/>
      <c r="H118" s="65"/>
      <c r="I118" s="21"/>
      <c r="J118" s="21"/>
      <c r="K118" s="21"/>
      <c r="L118" s="50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</row>
    <row r="119" s="26" customFormat="true" ht="6.95" hidden="false" customHeight="true" outlineLevel="0" collapsed="false">
      <c r="A119" s="19"/>
      <c r="B119" s="20"/>
      <c r="C119" s="21"/>
      <c r="D119" s="21"/>
      <c r="E119" s="21"/>
      <c r="F119" s="21"/>
      <c r="G119" s="21"/>
      <c r="H119" s="21"/>
      <c r="I119" s="21"/>
      <c r="J119" s="21"/>
      <c r="K119" s="21"/>
      <c r="L119" s="50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="26" customFormat="true" ht="12" hidden="false" customHeight="true" outlineLevel="0" collapsed="false">
      <c r="A120" s="19"/>
      <c r="B120" s="20"/>
      <c r="C120" s="15" t="s">
        <v>16</v>
      </c>
      <c r="D120" s="21"/>
      <c r="E120" s="21"/>
      <c r="F120" s="16" t="str">
        <f aca="false">F12</f>
        <v>obec Veľky Ruskov</v>
      </c>
      <c r="G120" s="21"/>
      <c r="H120" s="21"/>
      <c r="I120" s="15" t="s">
        <v>18</v>
      </c>
      <c r="J120" s="166" t="str">
        <f aca="false">IF(J12="","",J12)</f>
        <v>12. 2022</v>
      </c>
      <c r="K120" s="21"/>
      <c r="L120" s="50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="26" customFormat="true" ht="6.95" hidden="false" customHeight="true" outlineLevel="0" collapsed="false">
      <c r="A121" s="19"/>
      <c r="B121" s="20"/>
      <c r="C121" s="21"/>
      <c r="D121" s="21"/>
      <c r="E121" s="21"/>
      <c r="F121" s="21"/>
      <c r="G121" s="21"/>
      <c r="H121" s="21"/>
      <c r="I121" s="21"/>
      <c r="J121" s="21"/>
      <c r="K121" s="21"/>
      <c r="L121" s="50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="26" customFormat="true" ht="25.65" hidden="false" customHeight="true" outlineLevel="0" collapsed="false">
      <c r="A122" s="19"/>
      <c r="B122" s="20"/>
      <c r="C122" s="15" t="s">
        <v>20</v>
      </c>
      <c r="D122" s="21"/>
      <c r="E122" s="21"/>
      <c r="F122" s="16" t="str">
        <f aca="false">E15</f>
        <v>obec Nový Ruskov</v>
      </c>
      <c r="G122" s="21"/>
      <c r="H122" s="21"/>
      <c r="I122" s="15" t="s">
        <v>26</v>
      </c>
      <c r="J122" s="167" t="str">
        <f aca="false">E21</f>
        <v>Ing. Pavol Fedorčák, PhD.</v>
      </c>
      <c r="K122" s="21"/>
      <c r="L122" s="50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="26" customFormat="true" ht="15.15" hidden="false" customHeight="true" outlineLevel="0" collapsed="false">
      <c r="A123" s="19"/>
      <c r="B123" s="20"/>
      <c r="C123" s="15" t="s">
        <v>24</v>
      </c>
      <c r="D123" s="21"/>
      <c r="E123" s="21"/>
      <c r="F123" s="16" t="str">
        <f aca="false">IF(E18="","",E18)</f>
        <v> </v>
      </c>
      <c r="G123" s="21"/>
      <c r="H123" s="21"/>
      <c r="I123" s="15" t="s">
        <v>28</v>
      </c>
      <c r="J123" s="167" t="str">
        <f aca="false">E24</f>
        <v>Ing. Peter Antol</v>
      </c>
      <c r="K123" s="21"/>
      <c r="L123" s="50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</row>
    <row r="124" s="26" customFormat="true" ht="10.3" hidden="false" customHeight="true" outlineLevel="0" collapsed="false">
      <c r="A124" s="19"/>
      <c r="B124" s="20"/>
      <c r="C124" s="21"/>
      <c r="D124" s="21"/>
      <c r="E124" s="21"/>
      <c r="F124" s="21"/>
      <c r="G124" s="21"/>
      <c r="H124" s="21"/>
      <c r="I124" s="21"/>
      <c r="J124" s="21"/>
      <c r="K124" s="21"/>
      <c r="L124" s="50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</row>
    <row r="125" s="194" customFormat="true" ht="29.3" hidden="false" customHeight="true" outlineLevel="0" collapsed="false">
      <c r="A125" s="187"/>
      <c r="B125" s="188"/>
      <c r="C125" s="189" t="s">
        <v>145</v>
      </c>
      <c r="D125" s="190" t="s">
        <v>55</v>
      </c>
      <c r="E125" s="190" t="s">
        <v>51</v>
      </c>
      <c r="F125" s="190" t="s">
        <v>52</v>
      </c>
      <c r="G125" s="190" t="s">
        <v>146</v>
      </c>
      <c r="H125" s="190" t="s">
        <v>147</v>
      </c>
      <c r="I125" s="190" t="s">
        <v>148</v>
      </c>
      <c r="J125" s="191" t="s">
        <v>133</v>
      </c>
      <c r="K125" s="192" t="s">
        <v>149</v>
      </c>
      <c r="L125" s="193"/>
      <c r="M125" s="83"/>
      <c r="N125" s="84" t="s">
        <v>34</v>
      </c>
      <c r="O125" s="84" t="s">
        <v>150</v>
      </c>
      <c r="P125" s="84" t="s">
        <v>151</v>
      </c>
      <c r="Q125" s="84" t="s">
        <v>152</v>
      </c>
      <c r="R125" s="84" t="s">
        <v>153</v>
      </c>
      <c r="S125" s="84" t="s">
        <v>154</v>
      </c>
      <c r="T125" s="85" t="s">
        <v>155</v>
      </c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</row>
    <row r="126" s="26" customFormat="true" ht="22.8" hidden="false" customHeight="true" outlineLevel="0" collapsed="false">
      <c r="A126" s="19"/>
      <c r="B126" s="20"/>
      <c r="C126" s="91" t="s">
        <v>134</v>
      </c>
      <c r="D126" s="21"/>
      <c r="E126" s="21"/>
      <c r="F126" s="21"/>
      <c r="G126" s="21"/>
      <c r="H126" s="21"/>
      <c r="I126" s="21"/>
      <c r="J126" s="195" t="n">
        <f aca="false">BK126</f>
        <v>19506.5</v>
      </c>
      <c r="K126" s="21"/>
      <c r="L126" s="25"/>
      <c r="M126" s="86"/>
      <c r="N126" s="196"/>
      <c r="O126" s="87"/>
      <c r="P126" s="197" t="n">
        <f aca="false">P127+P178+P180+P184+P187</f>
        <v>139.05393</v>
      </c>
      <c r="Q126" s="87"/>
      <c r="R126" s="197" t="n">
        <f aca="false">R127+R178+R180+R184+R187</f>
        <v>36.09194</v>
      </c>
      <c r="S126" s="87"/>
      <c r="T126" s="198" t="n">
        <f aca="false">T127+T178+T180+T184+T187</f>
        <v>0</v>
      </c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T126" s="3" t="s">
        <v>69</v>
      </c>
      <c r="AU126" s="3" t="s">
        <v>135</v>
      </c>
      <c r="BK126" s="199" t="n">
        <f aca="false">BK127+BK178+BK180+BK184+BK187</f>
        <v>19506.5</v>
      </c>
    </row>
    <row r="127" s="200" customFormat="true" ht="25.9" hidden="false" customHeight="true" outlineLevel="0" collapsed="false">
      <c r="B127" s="201"/>
      <c r="C127" s="202"/>
      <c r="D127" s="203" t="s">
        <v>69</v>
      </c>
      <c r="E127" s="204" t="s">
        <v>156</v>
      </c>
      <c r="F127" s="204" t="s">
        <v>157</v>
      </c>
      <c r="G127" s="202"/>
      <c r="H127" s="202"/>
      <c r="I127" s="202"/>
      <c r="J127" s="205" t="n">
        <f aca="false">BK127</f>
        <v>17636.59</v>
      </c>
      <c r="K127" s="202"/>
      <c r="L127" s="206"/>
      <c r="M127" s="207"/>
      <c r="N127" s="208"/>
      <c r="O127" s="208"/>
      <c r="P127" s="209" t="n">
        <f aca="false">P128+P140+P142+P176</f>
        <v>73.49637</v>
      </c>
      <c r="Q127" s="208"/>
      <c r="R127" s="209" t="n">
        <f aca="false">R128+R140+R142+R176</f>
        <v>36.05808</v>
      </c>
      <c r="S127" s="208"/>
      <c r="T127" s="210" t="n">
        <f aca="false">T128+T140+T142+T176</f>
        <v>0</v>
      </c>
      <c r="AR127" s="211" t="s">
        <v>78</v>
      </c>
      <c r="AT127" s="212" t="s">
        <v>69</v>
      </c>
      <c r="AU127" s="212" t="s">
        <v>70</v>
      </c>
      <c r="AY127" s="211" t="s">
        <v>158</v>
      </c>
      <c r="BK127" s="213" t="n">
        <f aca="false">BK128+BK140+BK142+BK176</f>
        <v>17636.59</v>
      </c>
    </row>
    <row r="128" s="200" customFormat="true" ht="22.8" hidden="false" customHeight="true" outlineLevel="0" collapsed="false">
      <c r="B128" s="201"/>
      <c r="C128" s="202"/>
      <c r="D128" s="203" t="s">
        <v>69</v>
      </c>
      <c r="E128" s="214" t="s">
        <v>78</v>
      </c>
      <c r="F128" s="214" t="s">
        <v>324</v>
      </c>
      <c r="G128" s="202"/>
      <c r="H128" s="202"/>
      <c r="I128" s="202"/>
      <c r="J128" s="215" t="n">
        <f aca="false">BK128</f>
        <v>3615.37</v>
      </c>
      <c r="K128" s="202"/>
      <c r="L128" s="206"/>
      <c r="M128" s="207"/>
      <c r="N128" s="208"/>
      <c r="O128" s="208"/>
      <c r="P128" s="209" t="n">
        <f aca="false">SUM(P129:P139)</f>
        <v>2.34</v>
      </c>
      <c r="Q128" s="208"/>
      <c r="R128" s="209" t="n">
        <f aca="false">SUM(R129:R139)</f>
        <v>35</v>
      </c>
      <c r="S128" s="208"/>
      <c r="T128" s="210" t="n">
        <f aca="false">SUM(T129:T139)</f>
        <v>0</v>
      </c>
      <c r="AR128" s="211" t="s">
        <v>78</v>
      </c>
      <c r="AT128" s="212" t="s">
        <v>69</v>
      </c>
      <c r="AU128" s="212" t="s">
        <v>78</v>
      </c>
      <c r="AY128" s="211" t="s">
        <v>158</v>
      </c>
      <c r="BK128" s="213" t="n">
        <f aca="false">SUM(BK129:BK139)</f>
        <v>3615.37</v>
      </c>
    </row>
    <row r="129" s="26" customFormat="true" ht="21.75" hidden="false" customHeight="true" outlineLevel="0" collapsed="false">
      <c r="A129" s="19"/>
      <c r="B129" s="20"/>
      <c r="C129" s="216" t="s">
        <v>78</v>
      </c>
      <c r="D129" s="216" t="s">
        <v>162</v>
      </c>
      <c r="E129" s="217" t="s">
        <v>1808</v>
      </c>
      <c r="F129" s="218" t="s">
        <v>1809</v>
      </c>
      <c r="G129" s="219" t="s">
        <v>327</v>
      </c>
      <c r="H129" s="220" t="n">
        <v>30.9</v>
      </c>
      <c r="I129" s="221" t="n">
        <v>11.52</v>
      </c>
      <c r="J129" s="221" t="n">
        <f aca="false">ROUND(I129*H129,2)</f>
        <v>355.97</v>
      </c>
      <c r="K129" s="222"/>
      <c r="L129" s="25"/>
      <c r="M129" s="223"/>
      <c r="N129" s="224" t="s">
        <v>36</v>
      </c>
      <c r="O129" s="225" t="n">
        <v>0</v>
      </c>
      <c r="P129" s="225" t="n">
        <f aca="false">O129*H129</f>
        <v>0</v>
      </c>
      <c r="Q129" s="225" t="n">
        <v>0</v>
      </c>
      <c r="R129" s="225" t="n">
        <f aca="false">Q129*H129</f>
        <v>0</v>
      </c>
      <c r="S129" s="225" t="n">
        <v>0</v>
      </c>
      <c r="T129" s="226" t="n">
        <f aca="false">S129*H129</f>
        <v>0</v>
      </c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R129" s="227" t="s">
        <v>166</v>
      </c>
      <c r="AT129" s="227" t="s">
        <v>162</v>
      </c>
      <c r="AU129" s="227" t="s">
        <v>161</v>
      </c>
      <c r="AY129" s="3" t="s">
        <v>158</v>
      </c>
      <c r="BE129" s="228" t="n">
        <f aca="false">IF(N129="základná",J129,0)</f>
        <v>0</v>
      </c>
      <c r="BF129" s="228" t="n">
        <f aca="false">IF(N129="znížená",J129,0)</f>
        <v>355.97</v>
      </c>
      <c r="BG129" s="228" t="n">
        <f aca="false">IF(N129="zákl. prenesená",J129,0)</f>
        <v>0</v>
      </c>
      <c r="BH129" s="228" t="n">
        <f aca="false">IF(N129="zníž. prenesená",J129,0)</f>
        <v>0</v>
      </c>
      <c r="BI129" s="228" t="n">
        <f aca="false">IF(N129="nulová",J129,0)</f>
        <v>0</v>
      </c>
      <c r="BJ129" s="3" t="s">
        <v>161</v>
      </c>
      <c r="BK129" s="228" t="n">
        <f aca="false">ROUND(I129*H129,2)</f>
        <v>355.97</v>
      </c>
      <c r="BL129" s="3" t="s">
        <v>166</v>
      </c>
      <c r="BM129" s="227" t="s">
        <v>1810</v>
      </c>
    </row>
    <row r="130" s="26" customFormat="true" ht="24.15" hidden="false" customHeight="true" outlineLevel="0" collapsed="false">
      <c r="A130" s="19"/>
      <c r="B130" s="20"/>
      <c r="C130" s="216" t="s">
        <v>161</v>
      </c>
      <c r="D130" s="216" t="s">
        <v>162</v>
      </c>
      <c r="E130" s="217" t="s">
        <v>1811</v>
      </c>
      <c r="F130" s="218" t="s">
        <v>1812</v>
      </c>
      <c r="G130" s="219" t="s">
        <v>327</v>
      </c>
      <c r="H130" s="220" t="n">
        <v>30.9</v>
      </c>
      <c r="I130" s="221" t="n">
        <v>0.91</v>
      </c>
      <c r="J130" s="221" t="n">
        <f aca="false">ROUND(I130*H130,2)</f>
        <v>28.12</v>
      </c>
      <c r="K130" s="222"/>
      <c r="L130" s="25"/>
      <c r="M130" s="223"/>
      <c r="N130" s="224" t="s">
        <v>36</v>
      </c>
      <c r="O130" s="225" t="n">
        <v>0</v>
      </c>
      <c r="P130" s="225" t="n">
        <f aca="false">O130*H130</f>
        <v>0</v>
      </c>
      <c r="Q130" s="225" t="n">
        <v>0</v>
      </c>
      <c r="R130" s="225" t="n">
        <f aca="false">Q130*H130</f>
        <v>0</v>
      </c>
      <c r="S130" s="225" t="n">
        <v>0</v>
      </c>
      <c r="T130" s="226" t="n">
        <f aca="false">S130*H130</f>
        <v>0</v>
      </c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R130" s="227" t="s">
        <v>166</v>
      </c>
      <c r="AT130" s="227" t="s">
        <v>162</v>
      </c>
      <c r="AU130" s="227" t="s">
        <v>161</v>
      </c>
      <c r="AY130" s="3" t="s">
        <v>158</v>
      </c>
      <c r="BE130" s="228" t="n">
        <f aca="false">IF(N130="základná",J130,0)</f>
        <v>0</v>
      </c>
      <c r="BF130" s="228" t="n">
        <f aca="false">IF(N130="znížená",J130,0)</f>
        <v>28.12</v>
      </c>
      <c r="BG130" s="228" t="n">
        <f aca="false">IF(N130="zákl. prenesená",J130,0)</f>
        <v>0</v>
      </c>
      <c r="BH130" s="228" t="n">
        <f aca="false">IF(N130="zníž. prenesená",J130,0)</f>
        <v>0</v>
      </c>
      <c r="BI130" s="228" t="n">
        <f aca="false">IF(N130="nulová",J130,0)</f>
        <v>0</v>
      </c>
      <c r="BJ130" s="3" t="s">
        <v>161</v>
      </c>
      <c r="BK130" s="228" t="n">
        <f aca="false">ROUND(I130*H130,2)</f>
        <v>28.12</v>
      </c>
      <c r="BL130" s="3" t="s">
        <v>166</v>
      </c>
      <c r="BM130" s="227" t="s">
        <v>1813</v>
      </c>
    </row>
    <row r="131" s="26" customFormat="true" ht="16.5" hidden="false" customHeight="true" outlineLevel="0" collapsed="false">
      <c r="A131" s="19"/>
      <c r="B131" s="20"/>
      <c r="C131" s="216" t="s">
        <v>168</v>
      </c>
      <c r="D131" s="216" t="s">
        <v>162</v>
      </c>
      <c r="E131" s="217" t="s">
        <v>1814</v>
      </c>
      <c r="F131" s="218" t="s">
        <v>1463</v>
      </c>
      <c r="G131" s="219" t="s">
        <v>327</v>
      </c>
      <c r="H131" s="220" t="n">
        <v>50</v>
      </c>
      <c r="I131" s="221" t="n">
        <v>19.51</v>
      </c>
      <c r="J131" s="221" t="n">
        <f aca="false">ROUND(I131*H131,2)</f>
        <v>975.5</v>
      </c>
      <c r="K131" s="222"/>
      <c r="L131" s="25"/>
      <c r="M131" s="223"/>
      <c r="N131" s="224" t="s">
        <v>36</v>
      </c>
      <c r="O131" s="225" t="n">
        <v>0</v>
      </c>
      <c r="P131" s="225" t="n">
        <f aca="false">O131*H131</f>
        <v>0</v>
      </c>
      <c r="Q131" s="225" t="n">
        <v>0</v>
      </c>
      <c r="R131" s="225" t="n">
        <f aca="false">Q131*H131</f>
        <v>0</v>
      </c>
      <c r="S131" s="225" t="n">
        <v>0</v>
      </c>
      <c r="T131" s="226" t="n">
        <f aca="false">S131*H131</f>
        <v>0</v>
      </c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R131" s="227" t="s">
        <v>166</v>
      </c>
      <c r="AT131" s="227" t="s">
        <v>162</v>
      </c>
      <c r="AU131" s="227" t="s">
        <v>161</v>
      </c>
      <c r="AY131" s="3" t="s">
        <v>158</v>
      </c>
      <c r="BE131" s="228" t="n">
        <f aca="false">IF(N131="základná",J131,0)</f>
        <v>0</v>
      </c>
      <c r="BF131" s="228" t="n">
        <f aca="false">IF(N131="znížená",J131,0)</f>
        <v>975.5</v>
      </c>
      <c r="BG131" s="228" t="n">
        <f aca="false">IF(N131="zákl. prenesená",J131,0)</f>
        <v>0</v>
      </c>
      <c r="BH131" s="228" t="n">
        <f aca="false">IF(N131="zníž. prenesená",J131,0)</f>
        <v>0</v>
      </c>
      <c r="BI131" s="228" t="n">
        <f aca="false">IF(N131="nulová",J131,0)</f>
        <v>0</v>
      </c>
      <c r="BJ131" s="3" t="s">
        <v>161</v>
      </c>
      <c r="BK131" s="228" t="n">
        <f aca="false">ROUND(I131*H131,2)</f>
        <v>975.5</v>
      </c>
      <c r="BL131" s="3" t="s">
        <v>166</v>
      </c>
      <c r="BM131" s="227" t="s">
        <v>1815</v>
      </c>
    </row>
    <row r="132" s="26" customFormat="true" ht="37.8" hidden="false" customHeight="true" outlineLevel="0" collapsed="false">
      <c r="A132" s="19"/>
      <c r="B132" s="20"/>
      <c r="C132" s="216" t="s">
        <v>166</v>
      </c>
      <c r="D132" s="216" t="s">
        <v>162</v>
      </c>
      <c r="E132" s="217" t="s">
        <v>1816</v>
      </c>
      <c r="F132" s="218" t="s">
        <v>1471</v>
      </c>
      <c r="G132" s="219" t="s">
        <v>327</v>
      </c>
      <c r="H132" s="220" t="n">
        <v>50</v>
      </c>
      <c r="I132" s="221" t="n">
        <v>1.08</v>
      </c>
      <c r="J132" s="221" t="n">
        <f aca="false">ROUND(I132*H132,2)</f>
        <v>54</v>
      </c>
      <c r="K132" s="222"/>
      <c r="L132" s="25"/>
      <c r="M132" s="223"/>
      <c r="N132" s="224" t="s">
        <v>36</v>
      </c>
      <c r="O132" s="225" t="n">
        <v>0</v>
      </c>
      <c r="P132" s="225" t="n">
        <f aca="false">O132*H132</f>
        <v>0</v>
      </c>
      <c r="Q132" s="225" t="n">
        <v>0</v>
      </c>
      <c r="R132" s="225" t="n">
        <f aca="false">Q132*H132</f>
        <v>0</v>
      </c>
      <c r="S132" s="225" t="n">
        <v>0</v>
      </c>
      <c r="T132" s="226" t="n">
        <f aca="false">S132*H132</f>
        <v>0</v>
      </c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R132" s="227" t="s">
        <v>166</v>
      </c>
      <c r="AT132" s="227" t="s">
        <v>162</v>
      </c>
      <c r="AU132" s="227" t="s">
        <v>161</v>
      </c>
      <c r="AY132" s="3" t="s">
        <v>158</v>
      </c>
      <c r="BE132" s="228" t="n">
        <f aca="false">IF(N132="základná",J132,0)</f>
        <v>0</v>
      </c>
      <c r="BF132" s="228" t="n">
        <f aca="false">IF(N132="znížená",J132,0)</f>
        <v>54</v>
      </c>
      <c r="BG132" s="228" t="n">
        <f aca="false">IF(N132="zákl. prenesená",J132,0)</f>
        <v>0</v>
      </c>
      <c r="BH132" s="228" t="n">
        <f aca="false">IF(N132="zníž. prenesená",J132,0)</f>
        <v>0</v>
      </c>
      <c r="BI132" s="228" t="n">
        <f aca="false">IF(N132="nulová",J132,0)</f>
        <v>0</v>
      </c>
      <c r="BJ132" s="3" t="s">
        <v>161</v>
      </c>
      <c r="BK132" s="228" t="n">
        <f aca="false">ROUND(I132*H132,2)</f>
        <v>54</v>
      </c>
      <c r="BL132" s="3" t="s">
        <v>166</v>
      </c>
      <c r="BM132" s="227" t="s">
        <v>1817</v>
      </c>
    </row>
    <row r="133" s="26" customFormat="true" ht="33" hidden="false" customHeight="true" outlineLevel="0" collapsed="false">
      <c r="A133" s="19"/>
      <c r="B133" s="20"/>
      <c r="C133" s="216" t="s">
        <v>339</v>
      </c>
      <c r="D133" s="216" t="s">
        <v>162</v>
      </c>
      <c r="E133" s="217" t="s">
        <v>1818</v>
      </c>
      <c r="F133" s="218" t="s">
        <v>1478</v>
      </c>
      <c r="G133" s="219" t="s">
        <v>327</v>
      </c>
      <c r="H133" s="220" t="n">
        <v>30</v>
      </c>
      <c r="I133" s="221" t="n">
        <v>1.69</v>
      </c>
      <c r="J133" s="221" t="n">
        <f aca="false">ROUND(I133*H133,2)</f>
        <v>50.7</v>
      </c>
      <c r="K133" s="222"/>
      <c r="L133" s="25"/>
      <c r="M133" s="223"/>
      <c r="N133" s="224" t="s">
        <v>36</v>
      </c>
      <c r="O133" s="225" t="n">
        <v>0</v>
      </c>
      <c r="P133" s="225" t="n">
        <f aca="false">O133*H133</f>
        <v>0</v>
      </c>
      <c r="Q133" s="225" t="n">
        <v>0</v>
      </c>
      <c r="R133" s="225" t="n">
        <f aca="false">Q133*H133</f>
        <v>0</v>
      </c>
      <c r="S133" s="225" t="n">
        <v>0</v>
      </c>
      <c r="T133" s="226" t="n">
        <f aca="false">S133*H133</f>
        <v>0</v>
      </c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R133" s="227" t="s">
        <v>166</v>
      </c>
      <c r="AT133" s="227" t="s">
        <v>162</v>
      </c>
      <c r="AU133" s="227" t="s">
        <v>161</v>
      </c>
      <c r="AY133" s="3" t="s">
        <v>158</v>
      </c>
      <c r="BE133" s="228" t="n">
        <f aca="false">IF(N133="základná",J133,0)</f>
        <v>0</v>
      </c>
      <c r="BF133" s="228" t="n">
        <f aca="false">IF(N133="znížená",J133,0)</f>
        <v>50.7</v>
      </c>
      <c r="BG133" s="228" t="n">
        <f aca="false">IF(N133="zákl. prenesená",J133,0)</f>
        <v>0</v>
      </c>
      <c r="BH133" s="228" t="n">
        <f aca="false">IF(N133="zníž. prenesená",J133,0)</f>
        <v>0</v>
      </c>
      <c r="BI133" s="228" t="n">
        <f aca="false">IF(N133="nulová",J133,0)</f>
        <v>0</v>
      </c>
      <c r="BJ133" s="3" t="s">
        <v>161</v>
      </c>
      <c r="BK133" s="228" t="n">
        <f aca="false">ROUND(I133*H133,2)</f>
        <v>50.7</v>
      </c>
      <c r="BL133" s="3" t="s">
        <v>166</v>
      </c>
      <c r="BM133" s="227" t="s">
        <v>1819</v>
      </c>
    </row>
    <row r="134" s="26" customFormat="true" ht="33" hidden="false" customHeight="true" outlineLevel="0" collapsed="false">
      <c r="A134" s="19"/>
      <c r="B134" s="20"/>
      <c r="C134" s="216" t="s">
        <v>1820</v>
      </c>
      <c r="D134" s="216" t="s">
        <v>162</v>
      </c>
      <c r="E134" s="217" t="s">
        <v>1821</v>
      </c>
      <c r="F134" s="218" t="s">
        <v>1822</v>
      </c>
      <c r="G134" s="219" t="s">
        <v>327</v>
      </c>
      <c r="H134" s="220" t="n">
        <v>30</v>
      </c>
      <c r="I134" s="221" t="n">
        <v>4.21</v>
      </c>
      <c r="J134" s="221" t="n">
        <f aca="false">ROUND(I134*H134,2)</f>
        <v>126.3</v>
      </c>
      <c r="K134" s="222"/>
      <c r="L134" s="25"/>
      <c r="M134" s="223"/>
      <c r="N134" s="224" t="s">
        <v>36</v>
      </c>
      <c r="O134" s="225" t="n">
        <v>0.071</v>
      </c>
      <c r="P134" s="225" t="n">
        <f aca="false">O134*H134</f>
        <v>2.13</v>
      </c>
      <c r="Q134" s="225" t="n">
        <v>0</v>
      </c>
      <c r="R134" s="225" t="n">
        <f aca="false">Q134*H134</f>
        <v>0</v>
      </c>
      <c r="S134" s="225" t="n">
        <v>0</v>
      </c>
      <c r="T134" s="226" t="n">
        <f aca="false">S134*H134</f>
        <v>0</v>
      </c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R134" s="227" t="s">
        <v>166</v>
      </c>
      <c r="AT134" s="227" t="s">
        <v>162</v>
      </c>
      <c r="AU134" s="227" t="s">
        <v>161</v>
      </c>
      <c r="AY134" s="3" t="s">
        <v>158</v>
      </c>
      <c r="BE134" s="228" t="n">
        <f aca="false">IF(N134="základná",J134,0)</f>
        <v>0</v>
      </c>
      <c r="BF134" s="228" t="n">
        <f aca="false">IF(N134="znížená",J134,0)</f>
        <v>126.3</v>
      </c>
      <c r="BG134" s="228" t="n">
        <f aca="false">IF(N134="zákl. prenesená",J134,0)</f>
        <v>0</v>
      </c>
      <c r="BH134" s="228" t="n">
        <f aca="false">IF(N134="zníž. prenesená",J134,0)</f>
        <v>0</v>
      </c>
      <c r="BI134" s="228" t="n">
        <f aca="false">IF(N134="nulová",J134,0)</f>
        <v>0</v>
      </c>
      <c r="BJ134" s="3" t="s">
        <v>161</v>
      </c>
      <c r="BK134" s="228" t="n">
        <f aca="false">ROUND(I134*H134,2)</f>
        <v>126.3</v>
      </c>
      <c r="BL134" s="3" t="s">
        <v>166</v>
      </c>
      <c r="BM134" s="227" t="s">
        <v>1823</v>
      </c>
    </row>
    <row r="135" s="26" customFormat="true" ht="37.8" hidden="false" customHeight="true" outlineLevel="0" collapsed="false">
      <c r="A135" s="19"/>
      <c r="B135" s="20"/>
      <c r="C135" s="216" t="s">
        <v>1824</v>
      </c>
      <c r="D135" s="216" t="s">
        <v>162</v>
      </c>
      <c r="E135" s="217" t="s">
        <v>1825</v>
      </c>
      <c r="F135" s="218" t="s">
        <v>1826</v>
      </c>
      <c r="G135" s="219" t="s">
        <v>327</v>
      </c>
      <c r="H135" s="220" t="n">
        <v>30</v>
      </c>
      <c r="I135" s="221" t="n">
        <v>0.42</v>
      </c>
      <c r="J135" s="221" t="n">
        <f aca="false">ROUND(I135*H135,2)</f>
        <v>12.6</v>
      </c>
      <c r="K135" s="222"/>
      <c r="L135" s="25"/>
      <c r="M135" s="223"/>
      <c r="N135" s="224" t="s">
        <v>36</v>
      </c>
      <c r="O135" s="225" t="n">
        <v>0.007</v>
      </c>
      <c r="P135" s="225" t="n">
        <f aca="false">O135*H135</f>
        <v>0.21</v>
      </c>
      <c r="Q135" s="225" t="n">
        <v>0</v>
      </c>
      <c r="R135" s="225" t="n">
        <f aca="false">Q135*H135</f>
        <v>0</v>
      </c>
      <c r="S135" s="225" t="n">
        <v>0</v>
      </c>
      <c r="T135" s="226" t="n">
        <f aca="false">S135*H135</f>
        <v>0</v>
      </c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R135" s="227" t="s">
        <v>166</v>
      </c>
      <c r="AT135" s="227" t="s">
        <v>162</v>
      </c>
      <c r="AU135" s="227" t="s">
        <v>161</v>
      </c>
      <c r="AY135" s="3" t="s">
        <v>158</v>
      </c>
      <c r="BE135" s="228" t="n">
        <f aca="false">IF(N135="základná",J135,0)</f>
        <v>0</v>
      </c>
      <c r="BF135" s="228" t="n">
        <f aca="false">IF(N135="znížená",J135,0)</f>
        <v>12.6</v>
      </c>
      <c r="BG135" s="228" t="n">
        <f aca="false">IF(N135="zákl. prenesená",J135,0)</f>
        <v>0</v>
      </c>
      <c r="BH135" s="228" t="n">
        <f aca="false">IF(N135="zníž. prenesená",J135,0)</f>
        <v>0</v>
      </c>
      <c r="BI135" s="228" t="n">
        <f aca="false">IF(N135="nulová",J135,0)</f>
        <v>0</v>
      </c>
      <c r="BJ135" s="3" t="s">
        <v>161</v>
      </c>
      <c r="BK135" s="228" t="n">
        <f aca="false">ROUND(I135*H135,2)</f>
        <v>12.6</v>
      </c>
      <c r="BL135" s="3" t="s">
        <v>166</v>
      </c>
      <c r="BM135" s="227" t="s">
        <v>1827</v>
      </c>
    </row>
    <row r="136" s="26" customFormat="true" ht="24.15" hidden="false" customHeight="true" outlineLevel="0" collapsed="false">
      <c r="A136" s="19"/>
      <c r="B136" s="20"/>
      <c r="C136" s="216" t="s">
        <v>1828</v>
      </c>
      <c r="D136" s="216" t="s">
        <v>162</v>
      </c>
      <c r="E136" s="217" t="s">
        <v>486</v>
      </c>
      <c r="F136" s="218" t="s">
        <v>487</v>
      </c>
      <c r="G136" s="219" t="s">
        <v>230</v>
      </c>
      <c r="H136" s="220" t="n">
        <v>43.8</v>
      </c>
      <c r="I136" s="221" t="n">
        <v>19.5</v>
      </c>
      <c r="J136" s="221" t="n">
        <f aca="false">ROUND(I136*H136,2)</f>
        <v>854.1</v>
      </c>
      <c r="K136" s="222"/>
      <c r="L136" s="25"/>
      <c r="M136" s="223"/>
      <c r="N136" s="224" t="s">
        <v>36</v>
      </c>
      <c r="O136" s="225" t="n">
        <v>0</v>
      </c>
      <c r="P136" s="225" t="n">
        <f aca="false">O136*H136</f>
        <v>0</v>
      </c>
      <c r="Q136" s="225" t="n">
        <v>0</v>
      </c>
      <c r="R136" s="225" t="n">
        <f aca="false">Q136*H136</f>
        <v>0</v>
      </c>
      <c r="S136" s="225" t="n">
        <v>0</v>
      </c>
      <c r="T136" s="226" t="n">
        <f aca="false">S136*H136</f>
        <v>0</v>
      </c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R136" s="227" t="s">
        <v>166</v>
      </c>
      <c r="AT136" s="227" t="s">
        <v>162</v>
      </c>
      <c r="AU136" s="227" t="s">
        <v>161</v>
      </c>
      <c r="AY136" s="3" t="s">
        <v>158</v>
      </c>
      <c r="BE136" s="228" t="n">
        <f aca="false">IF(N136="základná",J136,0)</f>
        <v>0</v>
      </c>
      <c r="BF136" s="228" t="n">
        <f aca="false">IF(N136="znížená",J136,0)</f>
        <v>854.1</v>
      </c>
      <c r="BG136" s="228" t="n">
        <f aca="false">IF(N136="zákl. prenesená",J136,0)</f>
        <v>0</v>
      </c>
      <c r="BH136" s="228" t="n">
        <f aca="false">IF(N136="zníž. prenesená",J136,0)</f>
        <v>0</v>
      </c>
      <c r="BI136" s="228" t="n">
        <f aca="false">IF(N136="nulová",J136,0)</f>
        <v>0</v>
      </c>
      <c r="BJ136" s="3" t="s">
        <v>161</v>
      </c>
      <c r="BK136" s="228" t="n">
        <f aca="false">ROUND(I136*H136,2)</f>
        <v>854.1</v>
      </c>
      <c r="BL136" s="3" t="s">
        <v>166</v>
      </c>
      <c r="BM136" s="227" t="s">
        <v>1829</v>
      </c>
    </row>
    <row r="137" s="26" customFormat="true" ht="24.15" hidden="false" customHeight="true" outlineLevel="0" collapsed="false">
      <c r="A137" s="19"/>
      <c r="B137" s="20"/>
      <c r="C137" s="216" t="s">
        <v>159</v>
      </c>
      <c r="D137" s="216" t="s">
        <v>162</v>
      </c>
      <c r="E137" s="217" t="s">
        <v>1830</v>
      </c>
      <c r="F137" s="218" t="s">
        <v>1483</v>
      </c>
      <c r="G137" s="219" t="s">
        <v>327</v>
      </c>
      <c r="H137" s="220" t="n">
        <v>38.7</v>
      </c>
      <c r="I137" s="221" t="n">
        <v>3.63</v>
      </c>
      <c r="J137" s="221" t="n">
        <f aca="false">ROUND(I137*H137,2)</f>
        <v>140.48</v>
      </c>
      <c r="K137" s="222"/>
      <c r="L137" s="25"/>
      <c r="M137" s="223"/>
      <c r="N137" s="224" t="s">
        <v>36</v>
      </c>
      <c r="O137" s="225" t="n">
        <v>0</v>
      </c>
      <c r="P137" s="225" t="n">
        <f aca="false">O137*H137</f>
        <v>0</v>
      </c>
      <c r="Q137" s="225" t="n">
        <v>0</v>
      </c>
      <c r="R137" s="225" t="n">
        <f aca="false">Q137*H137</f>
        <v>0</v>
      </c>
      <c r="S137" s="225" t="n">
        <v>0</v>
      </c>
      <c r="T137" s="226" t="n">
        <f aca="false">S137*H137</f>
        <v>0</v>
      </c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R137" s="227" t="s">
        <v>166</v>
      </c>
      <c r="AT137" s="227" t="s">
        <v>162</v>
      </c>
      <c r="AU137" s="227" t="s">
        <v>161</v>
      </c>
      <c r="AY137" s="3" t="s">
        <v>158</v>
      </c>
      <c r="BE137" s="228" t="n">
        <f aca="false">IF(N137="základná",J137,0)</f>
        <v>0</v>
      </c>
      <c r="BF137" s="228" t="n">
        <f aca="false">IF(N137="znížená",J137,0)</f>
        <v>140.48</v>
      </c>
      <c r="BG137" s="228" t="n">
        <f aca="false">IF(N137="zákl. prenesená",J137,0)</f>
        <v>0</v>
      </c>
      <c r="BH137" s="228" t="n">
        <f aca="false">IF(N137="zníž. prenesená",J137,0)</f>
        <v>0</v>
      </c>
      <c r="BI137" s="228" t="n">
        <f aca="false">IF(N137="nulová",J137,0)</f>
        <v>0</v>
      </c>
      <c r="BJ137" s="3" t="s">
        <v>161</v>
      </c>
      <c r="BK137" s="228" t="n">
        <f aca="false">ROUND(I137*H137,2)</f>
        <v>140.48</v>
      </c>
      <c r="BL137" s="3" t="s">
        <v>166</v>
      </c>
      <c r="BM137" s="227" t="s">
        <v>1831</v>
      </c>
    </row>
    <row r="138" s="26" customFormat="true" ht="24.15" hidden="false" customHeight="true" outlineLevel="0" collapsed="false">
      <c r="A138" s="19"/>
      <c r="B138" s="20"/>
      <c r="C138" s="216" t="s">
        <v>179</v>
      </c>
      <c r="D138" s="216" t="s">
        <v>162</v>
      </c>
      <c r="E138" s="217" t="s">
        <v>1832</v>
      </c>
      <c r="F138" s="218" t="s">
        <v>1487</v>
      </c>
      <c r="G138" s="219" t="s">
        <v>327</v>
      </c>
      <c r="H138" s="220" t="n">
        <v>20</v>
      </c>
      <c r="I138" s="221" t="n">
        <v>26.8</v>
      </c>
      <c r="J138" s="221" t="n">
        <f aca="false">ROUND(I138*H138,2)</f>
        <v>536</v>
      </c>
      <c r="K138" s="222"/>
      <c r="L138" s="25"/>
      <c r="M138" s="223"/>
      <c r="N138" s="224" t="s">
        <v>36</v>
      </c>
      <c r="O138" s="225" t="n">
        <v>0</v>
      </c>
      <c r="P138" s="225" t="n">
        <f aca="false">O138*H138</f>
        <v>0</v>
      </c>
      <c r="Q138" s="225" t="n">
        <v>0</v>
      </c>
      <c r="R138" s="225" t="n">
        <f aca="false">Q138*H138</f>
        <v>0</v>
      </c>
      <c r="S138" s="225" t="n">
        <v>0</v>
      </c>
      <c r="T138" s="226" t="n">
        <f aca="false">S138*H138</f>
        <v>0</v>
      </c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R138" s="227" t="s">
        <v>166</v>
      </c>
      <c r="AT138" s="227" t="s">
        <v>162</v>
      </c>
      <c r="AU138" s="227" t="s">
        <v>161</v>
      </c>
      <c r="AY138" s="3" t="s">
        <v>158</v>
      </c>
      <c r="BE138" s="228" t="n">
        <f aca="false">IF(N138="základná",J138,0)</f>
        <v>0</v>
      </c>
      <c r="BF138" s="228" t="n">
        <f aca="false">IF(N138="znížená",J138,0)</f>
        <v>536</v>
      </c>
      <c r="BG138" s="228" t="n">
        <f aca="false">IF(N138="zákl. prenesená",J138,0)</f>
        <v>0</v>
      </c>
      <c r="BH138" s="228" t="n">
        <f aca="false">IF(N138="zníž. prenesená",J138,0)</f>
        <v>0</v>
      </c>
      <c r="BI138" s="228" t="n">
        <f aca="false">IF(N138="nulová",J138,0)</f>
        <v>0</v>
      </c>
      <c r="BJ138" s="3" t="s">
        <v>161</v>
      </c>
      <c r="BK138" s="228" t="n">
        <f aca="false">ROUND(I138*H138,2)</f>
        <v>536</v>
      </c>
      <c r="BL138" s="3" t="s">
        <v>166</v>
      </c>
      <c r="BM138" s="227" t="s">
        <v>1833</v>
      </c>
    </row>
    <row r="139" s="26" customFormat="true" ht="16.5" hidden="false" customHeight="true" outlineLevel="0" collapsed="false">
      <c r="A139" s="19"/>
      <c r="B139" s="20"/>
      <c r="C139" s="229" t="s">
        <v>183</v>
      </c>
      <c r="D139" s="229" t="s">
        <v>220</v>
      </c>
      <c r="E139" s="230" t="s">
        <v>1493</v>
      </c>
      <c r="F139" s="231" t="s">
        <v>1494</v>
      </c>
      <c r="G139" s="232" t="s">
        <v>230</v>
      </c>
      <c r="H139" s="233" t="n">
        <v>35</v>
      </c>
      <c r="I139" s="234" t="n">
        <v>13.76</v>
      </c>
      <c r="J139" s="234" t="n">
        <f aca="false">ROUND(I139*H139,2)</f>
        <v>481.6</v>
      </c>
      <c r="K139" s="235"/>
      <c r="L139" s="236"/>
      <c r="M139" s="237"/>
      <c r="N139" s="238" t="s">
        <v>36</v>
      </c>
      <c r="O139" s="225" t="n">
        <v>0</v>
      </c>
      <c r="P139" s="225" t="n">
        <f aca="false">O139*H139</f>
        <v>0</v>
      </c>
      <c r="Q139" s="225" t="n">
        <v>1</v>
      </c>
      <c r="R139" s="225" t="n">
        <f aca="false">Q139*H139</f>
        <v>35</v>
      </c>
      <c r="S139" s="225" t="n">
        <v>0</v>
      </c>
      <c r="T139" s="226" t="n">
        <f aca="false">S139*H139</f>
        <v>0</v>
      </c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R139" s="227" t="s">
        <v>183</v>
      </c>
      <c r="AT139" s="227" t="s">
        <v>220</v>
      </c>
      <c r="AU139" s="227" t="s">
        <v>161</v>
      </c>
      <c r="AY139" s="3" t="s">
        <v>158</v>
      </c>
      <c r="BE139" s="228" t="n">
        <f aca="false">IF(N139="základná",J139,0)</f>
        <v>0</v>
      </c>
      <c r="BF139" s="228" t="n">
        <f aca="false">IF(N139="znížená",J139,0)</f>
        <v>481.6</v>
      </c>
      <c r="BG139" s="228" t="n">
        <f aca="false">IF(N139="zákl. prenesená",J139,0)</f>
        <v>0</v>
      </c>
      <c r="BH139" s="228" t="n">
        <f aca="false">IF(N139="zníž. prenesená",J139,0)</f>
        <v>0</v>
      </c>
      <c r="BI139" s="228" t="n">
        <f aca="false">IF(N139="nulová",J139,0)</f>
        <v>0</v>
      </c>
      <c r="BJ139" s="3" t="s">
        <v>161</v>
      </c>
      <c r="BK139" s="228" t="n">
        <f aca="false">ROUND(I139*H139,2)</f>
        <v>481.6</v>
      </c>
      <c r="BL139" s="3" t="s">
        <v>166</v>
      </c>
      <c r="BM139" s="227" t="s">
        <v>1834</v>
      </c>
    </row>
    <row r="140" s="200" customFormat="true" ht="22.8" hidden="false" customHeight="true" outlineLevel="0" collapsed="false">
      <c r="B140" s="201"/>
      <c r="C140" s="202"/>
      <c r="D140" s="203" t="s">
        <v>69</v>
      </c>
      <c r="E140" s="214" t="s">
        <v>166</v>
      </c>
      <c r="F140" s="214" t="s">
        <v>489</v>
      </c>
      <c r="G140" s="202"/>
      <c r="H140" s="202"/>
      <c r="I140" s="202"/>
      <c r="J140" s="215" t="n">
        <f aca="false">BK140</f>
        <v>350</v>
      </c>
      <c r="K140" s="202"/>
      <c r="L140" s="206"/>
      <c r="M140" s="207"/>
      <c r="N140" s="208"/>
      <c r="O140" s="208"/>
      <c r="P140" s="209" t="n">
        <f aca="false">P141</f>
        <v>0</v>
      </c>
      <c r="Q140" s="208"/>
      <c r="R140" s="209" t="n">
        <f aca="false">R141</f>
        <v>0</v>
      </c>
      <c r="S140" s="208"/>
      <c r="T140" s="210" t="n">
        <f aca="false">T141</f>
        <v>0</v>
      </c>
      <c r="AR140" s="211" t="s">
        <v>78</v>
      </c>
      <c r="AT140" s="212" t="s">
        <v>69</v>
      </c>
      <c r="AU140" s="212" t="s">
        <v>78</v>
      </c>
      <c r="AY140" s="211" t="s">
        <v>158</v>
      </c>
      <c r="BK140" s="213" t="n">
        <f aca="false">BK141</f>
        <v>350</v>
      </c>
    </row>
    <row r="141" s="26" customFormat="true" ht="24.15" hidden="false" customHeight="true" outlineLevel="0" collapsed="false">
      <c r="A141" s="19"/>
      <c r="B141" s="20"/>
      <c r="C141" s="216" t="s">
        <v>187</v>
      </c>
      <c r="D141" s="216" t="s">
        <v>162</v>
      </c>
      <c r="E141" s="217" t="s">
        <v>1835</v>
      </c>
      <c r="F141" s="218" t="s">
        <v>1836</v>
      </c>
      <c r="G141" s="219" t="s">
        <v>327</v>
      </c>
      <c r="H141" s="220" t="n">
        <v>8</v>
      </c>
      <c r="I141" s="221" t="n">
        <v>43.75</v>
      </c>
      <c r="J141" s="221" t="n">
        <f aca="false">ROUND(I141*H141,2)</f>
        <v>350</v>
      </c>
      <c r="K141" s="222"/>
      <c r="L141" s="25"/>
      <c r="M141" s="223"/>
      <c r="N141" s="224" t="s">
        <v>36</v>
      </c>
      <c r="O141" s="225" t="n">
        <v>0</v>
      </c>
      <c r="P141" s="225" t="n">
        <f aca="false">O141*H141</f>
        <v>0</v>
      </c>
      <c r="Q141" s="225" t="n">
        <v>0</v>
      </c>
      <c r="R141" s="225" t="n">
        <f aca="false">Q141*H141</f>
        <v>0</v>
      </c>
      <c r="S141" s="225" t="n">
        <v>0</v>
      </c>
      <c r="T141" s="226" t="n">
        <f aca="false">S141*H141</f>
        <v>0</v>
      </c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R141" s="227" t="s">
        <v>166</v>
      </c>
      <c r="AT141" s="227" t="s">
        <v>162</v>
      </c>
      <c r="AU141" s="227" t="s">
        <v>161</v>
      </c>
      <c r="AY141" s="3" t="s">
        <v>158</v>
      </c>
      <c r="BE141" s="228" t="n">
        <f aca="false">IF(N141="základná",J141,0)</f>
        <v>0</v>
      </c>
      <c r="BF141" s="228" t="n">
        <f aca="false">IF(N141="znížená",J141,0)</f>
        <v>350</v>
      </c>
      <c r="BG141" s="228" t="n">
        <f aca="false">IF(N141="zákl. prenesená",J141,0)</f>
        <v>0</v>
      </c>
      <c r="BH141" s="228" t="n">
        <f aca="false">IF(N141="zníž. prenesená",J141,0)</f>
        <v>0</v>
      </c>
      <c r="BI141" s="228" t="n">
        <f aca="false">IF(N141="nulová",J141,0)</f>
        <v>0</v>
      </c>
      <c r="BJ141" s="3" t="s">
        <v>161</v>
      </c>
      <c r="BK141" s="228" t="n">
        <f aca="false">ROUND(I141*H141,2)</f>
        <v>350</v>
      </c>
      <c r="BL141" s="3" t="s">
        <v>166</v>
      </c>
      <c r="BM141" s="227" t="s">
        <v>1837</v>
      </c>
    </row>
    <row r="142" s="200" customFormat="true" ht="22.8" hidden="false" customHeight="true" outlineLevel="0" collapsed="false">
      <c r="B142" s="201"/>
      <c r="C142" s="202"/>
      <c r="D142" s="203" t="s">
        <v>69</v>
      </c>
      <c r="E142" s="214" t="s">
        <v>183</v>
      </c>
      <c r="F142" s="214" t="s">
        <v>1838</v>
      </c>
      <c r="G142" s="202"/>
      <c r="H142" s="202"/>
      <c r="I142" s="202"/>
      <c r="J142" s="215" t="n">
        <f aca="false">BK142</f>
        <v>12517</v>
      </c>
      <c r="K142" s="202"/>
      <c r="L142" s="206"/>
      <c r="M142" s="207"/>
      <c r="N142" s="208"/>
      <c r="O142" s="208"/>
      <c r="P142" s="209" t="n">
        <f aca="false">SUM(P143:P175)</f>
        <v>71.15637</v>
      </c>
      <c r="Q142" s="208"/>
      <c r="R142" s="209" t="n">
        <f aca="false">SUM(R143:R175)</f>
        <v>1.05808</v>
      </c>
      <c r="S142" s="208"/>
      <c r="T142" s="210" t="n">
        <f aca="false">SUM(T143:T175)</f>
        <v>0</v>
      </c>
      <c r="AR142" s="211" t="s">
        <v>78</v>
      </c>
      <c r="AT142" s="212" t="s">
        <v>69</v>
      </c>
      <c r="AU142" s="212" t="s">
        <v>78</v>
      </c>
      <c r="AY142" s="211" t="s">
        <v>158</v>
      </c>
      <c r="BK142" s="213" t="n">
        <f aca="false">SUM(BK143:BK175)</f>
        <v>12517</v>
      </c>
    </row>
    <row r="143" s="26" customFormat="true" ht="33" hidden="false" customHeight="true" outlineLevel="0" collapsed="false">
      <c r="A143" s="19"/>
      <c r="B143" s="20"/>
      <c r="C143" s="216" t="s">
        <v>1839</v>
      </c>
      <c r="D143" s="216" t="s">
        <v>162</v>
      </c>
      <c r="E143" s="217" t="s">
        <v>1840</v>
      </c>
      <c r="F143" s="218" t="s">
        <v>1841</v>
      </c>
      <c r="G143" s="219" t="s">
        <v>212</v>
      </c>
      <c r="H143" s="220" t="n">
        <v>10</v>
      </c>
      <c r="I143" s="221" t="n">
        <v>0.61</v>
      </c>
      <c r="J143" s="221" t="n">
        <f aca="false">ROUND(I143*H143,2)</f>
        <v>6.1</v>
      </c>
      <c r="K143" s="222"/>
      <c r="L143" s="25"/>
      <c r="M143" s="223"/>
      <c r="N143" s="224" t="s">
        <v>36</v>
      </c>
      <c r="O143" s="225" t="n">
        <v>0.026</v>
      </c>
      <c r="P143" s="225" t="n">
        <f aca="false">O143*H143</f>
        <v>0.26</v>
      </c>
      <c r="Q143" s="225" t="n">
        <v>0</v>
      </c>
      <c r="R143" s="225" t="n">
        <f aca="false">Q143*H143</f>
        <v>0</v>
      </c>
      <c r="S143" s="225" t="n">
        <v>0</v>
      </c>
      <c r="T143" s="226" t="n">
        <f aca="false">S143*H143</f>
        <v>0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R143" s="227" t="s">
        <v>166</v>
      </c>
      <c r="AT143" s="227" t="s">
        <v>162</v>
      </c>
      <c r="AU143" s="227" t="s">
        <v>161</v>
      </c>
      <c r="AY143" s="3" t="s">
        <v>158</v>
      </c>
      <c r="BE143" s="228" t="n">
        <f aca="false">IF(N143="základná",J143,0)</f>
        <v>0</v>
      </c>
      <c r="BF143" s="228" t="n">
        <f aca="false">IF(N143="znížená",J143,0)</f>
        <v>6.1</v>
      </c>
      <c r="BG143" s="228" t="n">
        <f aca="false">IF(N143="zákl. prenesená",J143,0)</f>
        <v>0</v>
      </c>
      <c r="BH143" s="228" t="n">
        <f aca="false">IF(N143="zníž. prenesená",J143,0)</f>
        <v>0</v>
      </c>
      <c r="BI143" s="228" t="n">
        <f aca="false">IF(N143="nulová",J143,0)</f>
        <v>0</v>
      </c>
      <c r="BJ143" s="3" t="s">
        <v>161</v>
      </c>
      <c r="BK143" s="228" t="n">
        <f aca="false">ROUND(I143*H143,2)</f>
        <v>6.1</v>
      </c>
      <c r="BL143" s="3" t="s">
        <v>166</v>
      </c>
      <c r="BM143" s="227" t="s">
        <v>1842</v>
      </c>
    </row>
    <row r="144" s="26" customFormat="true" ht="24.15" hidden="false" customHeight="true" outlineLevel="0" collapsed="false">
      <c r="A144" s="19"/>
      <c r="B144" s="20"/>
      <c r="C144" s="229" t="s">
        <v>1843</v>
      </c>
      <c r="D144" s="229" t="s">
        <v>220</v>
      </c>
      <c r="E144" s="230" t="s">
        <v>1844</v>
      </c>
      <c r="F144" s="231" t="s">
        <v>1845</v>
      </c>
      <c r="G144" s="232" t="s">
        <v>212</v>
      </c>
      <c r="H144" s="233" t="n">
        <v>10</v>
      </c>
      <c r="I144" s="234" t="n">
        <v>2.03</v>
      </c>
      <c r="J144" s="234" t="n">
        <f aca="false">ROUND(I144*H144,2)</f>
        <v>20.3</v>
      </c>
      <c r="K144" s="235"/>
      <c r="L144" s="236"/>
      <c r="M144" s="237"/>
      <c r="N144" s="238" t="s">
        <v>36</v>
      </c>
      <c r="O144" s="225" t="n">
        <v>0</v>
      </c>
      <c r="P144" s="225" t="n">
        <f aca="false">O144*H144</f>
        <v>0</v>
      </c>
      <c r="Q144" s="225" t="n">
        <v>0.00028</v>
      </c>
      <c r="R144" s="225" t="n">
        <f aca="false">Q144*H144</f>
        <v>0.0028</v>
      </c>
      <c r="S144" s="225" t="n">
        <v>0</v>
      </c>
      <c r="T144" s="226" t="n">
        <f aca="false">S144*H144</f>
        <v>0</v>
      </c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R144" s="227" t="s">
        <v>183</v>
      </c>
      <c r="AT144" s="227" t="s">
        <v>220</v>
      </c>
      <c r="AU144" s="227" t="s">
        <v>161</v>
      </c>
      <c r="AY144" s="3" t="s">
        <v>158</v>
      </c>
      <c r="BE144" s="228" t="n">
        <f aca="false">IF(N144="základná",J144,0)</f>
        <v>0</v>
      </c>
      <c r="BF144" s="228" t="n">
        <f aca="false">IF(N144="znížená",J144,0)</f>
        <v>20.3</v>
      </c>
      <c r="BG144" s="228" t="n">
        <f aca="false">IF(N144="zákl. prenesená",J144,0)</f>
        <v>0</v>
      </c>
      <c r="BH144" s="228" t="n">
        <f aca="false">IF(N144="zníž. prenesená",J144,0)</f>
        <v>0</v>
      </c>
      <c r="BI144" s="228" t="n">
        <f aca="false">IF(N144="nulová",J144,0)</f>
        <v>0</v>
      </c>
      <c r="BJ144" s="3" t="s">
        <v>161</v>
      </c>
      <c r="BK144" s="228" t="n">
        <f aca="false">ROUND(I144*H144,2)</f>
        <v>20.3</v>
      </c>
      <c r="BL144" s="3" t="s">
        <v>166</v>
      </c>
      <c r="BM144" s="227" t="s">
        <v>1846</v>
      </c>
    </row>
    <row r="145" s="26" customFormat="true" ht="24.15" hidden="false" customHeight="true" outlineLevel="0" collapsed="false">
      <c r="A145" s="19"/>
      <c r="B145" s="20"/>
      <c r="C145" s="229" t="s">
        <v>1847</v>
      </c>
      <c r="D145" s="229" t="s">
        <v>220</v>
      </c>
      <c r="E145" s="230" t="s">
        <v>1848</v>
      </c>
      <c r="F145" s="231" t="s">
        <v>1849</v>
      </c>
      <c r="G145" s="232" t="s">
        <v>217</v>
      </c>
      <c r="H145" s="233" t="n">
        <v>2</v>
      </c>
      <c r="I145" s="234" t="n">
        <v>4.01</v>
      </c>
      <c r="J145" s="234" t="n">
        <f aca="false">ROUND(I145*H145,2)</f>
        <v>8.02</v>
      </c>
      <c r="K145" s="235"/>
      <c r="L145" s="236"/>
      <c r="M145" s="237"/>
      <c r="N145" s="238" t="s">
        <v>36</v>
      </c>
      <c r="O145" s="225" t="n">
        <v>0</v>
      </c>
      <c r="P145" s="225" t="n">
        <f aca="false">O145*H145</f>
        <v>0</v>
      </c>
      <c r="Q145" s="225" t="n">
        <v>6E-005</v>
      </c>
      <c r="R145" s="225" t="n">
        <f aca="false">Q145*H145</f>
        <v>0.00012</v>
      </c>
      <c r="S145" s="225" t="n">
        <v>0</v>
      </c>
      <c r="T145" s="226" t="n">
        <f aca="false">S145*H145</f>
        <v>0</v>
      </c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R145" s="227" t="s">
        <v>183</v>
      </c>
      <c r="AT145" s="227" t="s">
        <v>220</v>
      </c>
      <c r="AU145" s="227" t="s">
        <v>161</v>
      </c>
      <c r="AY145" s="3" t="s">
        <v>158</v>
      </c>
      <c r="BE145" s="228" t="n">
        <f aca="false">IF(N145="základná",J145,0)</f>
        <v>0</v>
      </c>
      <c r="BF145" s="228" t="n">
        <f aca="false">IF(N145="znížená",J145,0)</f>
        <v>8.02</v>
      </c>
      <c r="BG145" s="228" t="n">
        <f aca="false">IF(N145="zákl. prenesená",J145,0)</f>
        <v>0</v>
      </c>
      <c r="BH145" s="228" t="n">
        <f aca="false">IF(N145="zníž. prenesená",J145,0)</f>
        <v>0</v>
      </c>
      <c r="BI145" s="228" t="n">
        <f aca="false">IF(N145="nulová",J145,0)</f>
        <v>0</v>
      </c>
      <c r="BJ145" s="3" t="s">
        <v>161</v>
      </c>
      <c r="BK145" s="228" t="n">
        <f aca="false">ROUND(I145*H145,2)</f>
        <v>8.02</v>
      </c>
      <c r="BL145" s="3" t="s">
        <v>166</v>
      </c>
      <c r="BM145" s="227" t="s">
        <v>1850</v>
      </c>
    </row>
    <row r="146" s="26" customFormat="true" ht="24.15" hidden="false" customHeight="true" outlineLevel="0" collapsed="false">
      <c r="A146" s="19"/>
      <c r="B146" s="20"/>
      <c r="C146" s="229" t="s">
        <v>1851</v>
      </c>
      <c r="D146" s="229" t="s">
        <v>220</v>
      </c>
      <c r="E146" s="230" t="s">
        <v>1852</v>
      </c>
      <c r="F146" s="231" t="s">
        <v>1853</v>
      </c>
      <c r="G146" s="232" t="s">
        <v>217</v>
      </c>
      <c r="H146" s="233" t="n">
        <v>1</v>
      </c>
      <c r="I146" s="234" t="n">
        <v>16.02</v>
      </c>
      <c r="J146" s="234" t="n">
        <f aca="false">ROUND(I146*H146,2)</f>
        <v>16.02</v>
      </c>
      <c r="K146" s="235"/>
      <c r="L146" s="236"/>
      <c r="M146" s="237"/>
      <c r="N146" s="238" t="s">
        <v>36</v>
      </c>
      <c r="O146" s="225" t="n">
        <v>0</v>
      </c>
      <c r="P146" s="225" t="n">
        <f aca="false">O146*H146</f>
        <v>0</v>
      </c>
      <c r="Q146" s="225" t="n">
        <v>0.00019</v>
      </c>
      <c r="R146" s="225" t="n">
        <f aca="false">Q146*H146</f>
        <v>0.00019</v>
      </c>
      <c r="S146" s="225" t="n">
        <v>0</v>
      </c>
      <c r="T146" s="226" t="n">
        <f aca="false">S146*H146</f>
        <v>0</v>
      </c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R146" s="227" t="s">
        <v>183</v>
      </c>
      <c r="AT146" s="227" t="s">
        <v>220</v>
      </c>
      <c r="AU146" s="227" t="s">
        <v>161</v>
      </c>
      <c r="AY146" s="3" t="s">
        <v>158</v>
      </c>
      <c r="BE146" s="228" t="n">
        <f aca="false">IF(N146="základná",J146,0)</f>
        <v>0</v>
      </c>
      <c r="BF146" s="228" t="n">
        <f aca="false">IF(N146="znížená",J146,0)</f>
        <v>16.02</v>
      </c>
      <c r="BG146" s="228" t="n">
        <f aca="false">IF(N146="zákl. prenesená",J146,0)</f>
        <v>0</v>
      </c>
      <c r="BH146" s="228" t="n">
        <f aca="false">IF(N146="zníž. prenesená",J146,0)</f>
        <v>0</v>
      </c>
      <c r="BI146" s="228" t="n">
        <f aca="false">IF(N146="nulová",J146,0)</f>
        <v>0</v>
      </c>
      <c r="BJ146" s="3" t="s">
        <v>161</v>
      </c>
      <c r="BK146" s="228" t="n">
        <f aca="false">ROUND(I146*H146,2)</f>
        <v>16.02</v>
      </c>
      <c r="BL146" s="3" t="s">
        <v>166</v>
      </c>
      <c r="BM146" s="227" t="s">
        <v>1854</v>
      </c>
    </row>
    <row r="147" s="26" customFormat="true" ht="24.15" hidden="false" customHeight="true" outlineLevel="0" collapsed="false">
      <c r="A147" s="19"/>
      <c r="B147" s="20"/>
      <c r="C147" s="216" t="s">
        <v>1855</v>
      </c>
      <c r="D147" s="216" t="s">
        <v>162</v>
      </c>
      <c r="E147" s="217" t="s">
        <v>1856</v>
      </c>
      <c r="F147" s="218" t="s">
        <v>1857</v>
      </c>
      <c r="G147" s="219" t="s">
        <v>212</v>
      </c>
      <c r="H147" s="220" t="n">
        <v>5</v>
      </c>
      <c r="I147" s="221" t="n">
        <v>0.8</v>
      </c>
      <c r="J147" s="221" t="n">
        <f aca="false">ROUND(I147*H147,2)</f>
        <v>4</v>
      </c>
      <c r="K147" s="222"/>
      <c r="L147" s="25"/>
      <c r="M147" s="223"/>
      <c r="N147" s="224" t="s">
        <v>36</v>
      </c>
      <c r="O147" s="225" t="n">
        <v>0.039</v>
      </c>
      <c r="P147" s="225" t="n">
        <f aca="false">O147*H147</f>
        <v>0.195</v>
      </c>
      <c r="Q147" s="225" t="n">
        <v>1E-005</v>
      </c>
      <c r="R147" s="225" t="n">
        <f aca="false">Q147*H147</f>
        <v>5E-005</v>
      </c>
      <c r="S147" s="225" t="n">
        <v>0</v>
      </c>
      <c r="T147" s="226" t="n">
        <f aca="false">S147*H147</f>
        <v>0</v>
      </c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R147" s="227" t="s">
        <v>166</v>
      </c>
      <c r="AT147" s="227" t="s">
        <v>162</v>
      </c>
      <c r="AU147" s="227" t="s">
        <v>161</v>
      </c>
      <c r="AY147" s="3" t="s">
        <v>158</v>
      </c>
      <c r="BE147" s="228" t="n">
        <f aca="false">IF(N147="základná",J147,0)</f>
        <v>0</v>
      </c>
      <c r="BF147" s="228" t="n">
        <f aca="false">IF(N147="znížená",J147,0)</f>
        <v>4</v>
      </c>
      <c r="BG147" s="228" t="n">
        <f aca="false">IF(N147="zákl. prenesená",J147,0)</f>
        <v>0</v>
      </c>
      <c r="BH147" s="228" t="n">
        <f aca="false">IF(N147="zníž. prenesená",J147,0)</f>
        <v>0</v>
      </c>
      <c r="BI147" s="228" t="n">
        <f aca="false">IF(N147="nulová",J147,0)</f>
        <v>0</v>
      </c>
      <c r="BJ147" s="3" t="s">
        <v>161</v>
      </c>
      <c r="BK147" s="228" t="n">
        <f aca="false">ROUND(I147*H147,2)</f>
        <v>4</v>
      </c>
      <c r="BL147" s="3" t="s">
        <v>166</v>
      </c>
      <c r="BM147" s="227" t="s">
        <v>1858</v>
      </c>
    </row>
    <row r="148" s="26" customFormat="true" ht="24.15" hidden="false" customHeight="true" outlineLevel="0" collapsed="false">
      <c r="A148" s="19"/>
      <c r="B148" s="20"/>
      <c r="C148" s="229" t="s">
        <v>1859</v>
      </c>
      <c r="D148" s="229" t="s">
        <v>220</v>
      </c>
      <c r="E148" s="230" t="s">
        <v>1860</v>
      </c>
      <c r="F148" s="231" t="s">
        <v>1861</v>
      </c>
      <c r="G148" s="232" t="s">
        <v>217</v>
      </c>
      <c r="H148" s="233" t="n">
        <v>5</v>
      </c>
      <c r="I148" s="234" t="n">
        <v>10.96</v>
      </c>
      <c r="J148" s="234" t="n">
        <f aca="false">ROUND(I148*H148,2)</f>
        <v>54.8</v>
      </c>
      <c r="K148" s="235"/>
      <c r="L148" s="236"/>
      <c r="M148" s="237"/>
      <c r="N148" s="238" t="s">
        <v>36</v>
      </c>
      <c r="O148" s="225" t="n">
        <v>0</v>
      </c>
      <c r="P148" s="225" t="n">
        <f aca="false">O148*H148</f>
        <v>0</v>
      </c>
      <c r="Q148" s="225" t="n">
        <v>0.00169</v>
      </c>
      <c r="R148" s="225" t="n">
        <f aca="false">Q148*H148</f>
        <v>0.00845</v>
      </c>
      <c r="S148" s="225" t="n">
        <v>0</v>
      </c>
      <c r="T148" s="226" t="n">
        <f aca="false">S148*H148</f>
        <v>0</v>
      </c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R148" s="227" t="s">
        <v>183</v>
      </c>
      <c r="AT148" s="227" t="s">
        <v>220</v>
      </c>
      <c r="AU148" s="227" t="s">
        <v>161</v>
      </c>
      <c r="AY148" s="3" t="s">
        <v>158</v>
      </c>
      <c r="BE148" s="228" t="n">
        <f aca="false">IF(N148="základná",J148,0)</f>
        <v>0</v>
      </c>
      <c r="BF148" s="228" t="n">
        <f aca="false">IF(N148="znížená",J148,0)</f>
        <v>54.8</v>
      </c>
      <c r="BG148" s="228" t="n">
        <f aca="false">IF(N148="zákl. prenesená",J148,0)</f>
        <v>0</v>
      </c>
      <c r="BH148" s="228" t="n">
        <f aca="false">IF(N148="zníž. prenesená",J148,0)</f>
        <v>0</v>
      </c>
      <c r="BI148" s="228" t="n">
        <f aca="false">IF(N148="nulová",J148,0)</f>
        <v>0</v>
      </c>
      <c r="BJ148" s="3" t="s">
        <v>161</v>
      </c>
      <c r="BK148" s="228" t="n">
        <f aca="false">ROUND(I148*H148,2)</f>
        <v>54.8</v>
      </c>
      <c r="BL148" s="3" t="s">
        <v>166</v>
      </c>
      <c r="BM148" s="227" t="s">
        <v>1862</v>
      </c>
    </row>
    <row r="149" s="26" customFormat="true" ht="24.15" hidden="false" customHeight="true" outlineLevel="0" collapsed="false">
      <c r="A149" s="19"/>
      <c r="B149" s="20"/>
      <c r="C149" s="216" t="s">
        <v>1863</v>
      </c>
      <c r="D149" s="216" t="s">
        <v>162</v>
      </c>
      <c r="E149" s="217" t="s">
        <v>1864</v>
      </c>
      <c r="F149" s="218" t="s">
        <v>1865</v>
      </c>
      <c r="G149" s="219" t="s">
        <v>212</v>
      </c>
      <c r="H149" s="220" t="n">
        <v>100</v>
      </c>
      <c r="I149" s="221" t="n">
        <v>0.95</v>
      </c>
      <c r="J149" s="221" t="n">
        <f aca="false">ROUND(I149*H149,2)</f>
        <v>95</v>
      </c>
      <c r="K149" s="222"/>
      <c r="L149" s="25"/>
      <c r="M149" s="223"/>
      <c r="N149" s="224" t="s">
        <v>36</v>
      </c>
      <c r="O149" s="225" t="n">
        <v>0.046</v>
      </c>
      <c r="P149" s="225" t="n">
        <f aca="false">O149*H149</f>
        <v>4.6</v>
      </c>
      <c r="Q149" s="225" t="n">
        <v>1E-005</v>
      </c>
      <c r="R149" s="225" t="n">
        <f aca="false">Q149*H149</f>
        <v>0.001</v>
      </c>
      <c r="S149" s="225" t="n">
        <v>0</v>
      </c>
      <c r="T149" s="226" t="n">
        <f aca="false">S149*H149</f>
        <v>0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R149" s="227" t="s">
        <v>166</v>
      </c>
      <c r="AT149" s="227" t="s">
        <v>162</v>
      </c>
      <c r="AU149" s="227" t="s">
        <v>161</v>
      </c>
      <c r="AY149" s="3" t="s">
        <v>158</v>
      </c>
      <c r="BE149" s="228" t="n">
        <f aca="false">IF(N149="základná",J149,0)</f>
        <v>0</v>
      </c>
      <c r="BF149" s="228" t="n">
        <f aca="false">IF(N149="znížená",J149,0)</f>
        <v>95</v>
      </c>
      <c r="BG149" s="228" t="n">
        <f aca="false">IF(N149="zákl. prenesená",J149,0)</f>
        <v>0</v>
      </c>
      <c r="BH149" s="228" t="n">
        <f aca="false">IF(N149="zníž. prenesená",J149,0)</f>
        <v>0</v>
      </c>
      <c r="BI149" s="228" t="n">
        <f aca="false">IF(N149="nulová",J149,0)</f>
        <v>0</v>
      </c>
      <c r="BJ149" s="3" t="s">
        <v>161</v>
      </c>
      <c r="BK149" s="228" t="n">
        <f aca="false">ROUND(I149*H149,2)</f>
        <v>95</v>
      </c>
      <c r="BL149" s="3" t="s">
        <v>166</v>
      </c>
      <c r="BM149" s="227" t="s">
        <v>1866</v>
      </c>
    </row>
    <row r="150" s="26" customFormat="true" ht="24.15" hidden="false" customHeight="true" outlineLevel="0" collapsed="false">
      <c r="A150" s="19"/>
      <c r="B150" s="20"/>
      <c r="C150" s="229" t="s">
        <v>1867</v>
      </c>
      <c r="D150" s="229" t="s">
        <v>220</v>
      </c>
      <c r="E150" s="230" t="s">
        <v>1868</v>
      </c>
      <c r="F150" s="231" t="s">
        <v>1869</v>
      </c>
      <c r="G150" s="232" t="s">
        <v>217</v>
      </c>
      <c r="H150" s="233" t="n">
        <v>20</v>
      </c>
      <c r="I150" s="234" t="n">
        <v>98.57</v>
      </c>
      <c r="J150" s="234" t="n">
        <f aca="false">ROUND(I150*H150,2)</f>
        <v>1971.4</v>
      </c>
      <c r="K150" s="235"/>
      <c r="L150" s="236"/>
      <c r="M150" s="237"/>
      <c r="N150" s="238" t="s">
        <v>36</v>
      </c>
      <c r="O150" s="225" t="n">
        <v>0</v>
      </c>
      <c r="P150" s="225" t="n">
        <f aca="false">O150*H150</f>
        <v>0</v>
      </c>
      <c r="Q150" s="225" t="n">
        <v>0.01667</v>
      </c>
      <c r="R150" s="225" t="n">
        <f aca="false">Q150*H150</f>
        <v>0.3334</v>
      </c>
      <c r="S150" s="225" t="n">
        <v>0</v>
      </c>
      <c r="T150" s="226" t="n">
        <f aca="false">S150*H150</f>
        <v>0</v>
      </c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R150" s="227" t="s">
        <v>183</v>
      </c>
      <c r="AT150" s="227" t="s">
        <v>220</v>
      </c>
      <c r="AU150" s="227" t="s">
        <v>161</v>
      </c>
      <c r="AY150" s="3" t="s">
        <v>158</v>
      </c>
      <c r="BE150" s="228" t="n">
        <f aca="false">IF(N150="základná",J150,0)</f>
        <v>0</v>
      </c>
      <c r="BF150" s="228" t="n">
        <f aca="false">IF(N150="znížená",J150,0)</f>
        <v>1971.4</v>
      </c>
      <c r="BG150" s="228" t="n">
        <f aca="false">IF(N150="zákl. prenesená",J150,0)</f>
        <v>0</v>
      </c>
      <c r="BH150" s="228" t="n">
        <f aca="false">IF(N150="zníž. prenesená",J150,0)</f>
        <v>0</v>
      </c>
      <c r="BI150" s="228" t="n">
        <f aca="false">IF(N150="nulová",J150,0)</f>
        <v>0</v>
      </c>
      <c r="BJ150" s="3" t="s">
        <v>161</v>
      </c>
      <c r="BK150" s="228" t="n">
        <f aca="false">ROUND(I150*H150,2)</f>
        <v>1971.4</v>
      </c>
      <c r="BL150" s="3" t="s">
        <v>166</v>
      </c>
      <c r="BM150" s="227" t="s">
        <v>1870</v>
      </c>
    </row>
    <row r="151" s="26" customFormat="true" ht="16.5" hidden="false" customHeight="true" outlineLevel="0" collapsed="false">
      <c r="A151" s="19"/>
      <c r="B151" s="20"/>
      <c r="C151" s="216" t="s">
        <v>1871</v>
      </c>
      <c r="D151" s="216" t="s">
        <v>162</v>
      </c>
      <c r="E151" s="217" t="s">
        <v>1872</v>
      </c>
      <c r="F151" s="218" t="s">
        <v>1873</v>
      </c>
      <c r="G151" s="219" t="s">
        <v>217</v>
      </c>
      <c r="H151" s="220" t="n">
        <v>6</v>
      </c>
      <c r="I151" s="221" t="n">
        <v>4.02</v>
      </c>
      <c r="J151" s="221" t="n">
        <f aca="false">ROUND(I151*H151,2)</f>
        <v>24.12</v>
      </c>
      <c r="K151" s="222"/>
      <c r="L151" s="25"/>
      <c r="M151" s="223"/>
      <c r="N151" s="224" t="s">
        <v>36</v>
      </c>
      <c r="O151" s="225" t="n">
        <v>0.195</v>
      </c>
      <c r="P151" s="225" t="n">
        <f aca="false">O151*H151</f>
        <v>1.17</v>
      </c>
      <c r="Q151" s="225" t="n">
        <v>4E-005</v>
      </c>
      <c r="R151" s="225" t="n">
        <f aca="false">Q151*H151</f>
        <v>0.00024</v>
      </c>
      <c r="S151" s="225" t="n">
        <v>0</v>
      </c>
      <c r="T151" s="226" t="n">
        <f aca="false">S151*H151</f>
        <v>0</v>
      </c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R151" s="227" t="s">
        <v>166</v>
      </c>
      <c r="AT151" s="227" t="s">
        <v>162</v>
      </c>
      <c r="AU151" s="227" t="s">
        <v>161</v>
      </c>
      <c r="AY151" s="3" t="s">
        <v>158</v>
      </c>
      <c r="BE151" s="228" t="n">
        <f aca="false">IF(N151="základná",J151,0)</f>
        <v>0</v>
      </c>
      <c r="BF151" s="228" t="n">
        <f aca="false">IF(N151="znížená",J151,0)</f>
        <v>24.12</v>
      </c>
      <c r="BG151" s="228" t="n">
        <f aca="false">IF(N151="zákl. prenesená",J151,0)</f>
        <v>0</v>
      </c>
      <c r="BH151" s="228" t="n">
        <f aca="false">IF(N151="zníž. prenesená",J151,0)</f>
        <v>0</v>
      </c>
      <c r="BI151" s="228" t="n">
        <f aca="false">IF(N151="nulová",J151,0)</f>
        <v>0</v>
      </c>
      <c r="BJ151" s="3" t="s">
        <v>161</v>
      </c>
      <c r="BK151" s="228" t="n">
        <f aca="false">ROUND(I151*H151,2)</f>
        <v>24.12</v>
      </c>
      <c r="BL151" s="3" t="s">
        <v>166</v>
      </c>
      <c r="BM151" s="227" t="s">
        <v>1874</v>
      </c>
    </row>
    <row r="152" s="26" customFormat="true" ht="24.15" hidden="false" customHeight="true" outlineLevel="0" collapsed="false">
      <c r="A152" s="19"/>
      <c r="B152" s="20"/>
      <c r="C152" s="229" t="s">
        <v>1875</v>
      </c>
      <c r="D152" s="229" t="s">
        <v>220</v>
      </c>
      <c r="E152" s="230" t="s">
        <v>1876</v>
      </c>
      <c r="F152" s="231" t="s">
        <v>1877</v>
      </c>
      <c r="G152" s="232" t="s">
        <v>217</v>
      </c>
      <c r="H152" s="233" t="n">
        <v>6</v>
      </c>
      <c r="I152" s="234" t="n">
        <v>3.23</v>
      </c>
      <c r="J152" s="234" t="n">
        <f aca="false">ROUND(I152*H152,2)</f>
        <v>19.38</v>
      </c>
      <c r="K152" s="235"/>
      <c r="L152" s="236"/>
      <c r="M152" s="237"/>
      <c r="N152" s="238" t="s">
        <v>36</v>
      </c>
      <c r="O152" s="225" t="n">
        <v>0</v>
      </c>
      <c r="P152" s="225" t="n">
        <f aca="false">O152*H152</f>
        <v>0</v>
      </c>
      <c r="Q152" s="225" t="n">
        <v>0.00032</v>
      </c>
      <c r="R152" s="225" t="n">
        <f aca="false">Q152*H152</f>
        <v>0.00192</v>
      </c>
      <c r="S152" s="225" t="n">
        <v>0</v>
      </c>
      <c r="T152" s="226" t="n">
        <f aca="false">S152*H152</f>
        <v>0</v>
      </c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R152" s="227" t="s">
        <v>183</v>
      </c>
      <c r="AT152" s="227" t="s">
        <v>220</v>
      </c>
      <c r="AU152" s="227" t="s">
        <v>161</v>
      </c>
      <c r="AY152" s="3" t="s">
        <v>158</v>
      </c>
      <c r="BE152" s="228" t="n">
        <f aca="false">IF(N152="základná",J152,0)</f>
        <v>0</v>
      </c>
      <c r="BF152" s="228" t="n">
        <f aca="false">IF(N152="znížená",J152,0)</f>
        <v>19.38</v>
      </c>
      <c r="BG152" s="228" t="n">
        <f aca="false">IF(N152="zákl. prenesená",J152,0)</f>
        <v>0</v>
      </c>
      <c r="BH152" s="228" t="n">
        <f aca="false">IF(N152="zníž. prenesená",J152,0)</f>
        <v>0</v>
      </c>
      <c r="BI152" s="228" t="n">
        <f aca="false">IF(N152="nulová",J152,0)</f>
        <v>0</v>
      </c>
      <c r="BJ152" s="3" t="s">
        <v>161</v>
      </c>
      <c r="BK152" s="228" t="n">
        <f aca="false">ROUND(I152*H152,2)</f>
        <v>19.38</v>
      </c>
      <c r="BL152" s="3" t="s">
        <v>166</v>
      </c>
      <c r="BM152" s="227" t="s">
        <v>1878</v>
      </c>
    </row>
    <row r="153" s="26" customFormat="true" ht="16.5" hidden="false" customHeight="true" outlineLevel="0" collapsed="false">
      <c r="A153" s="19"/>
      <c r="B153" s="20"/>
      <c r="C153" s="216" t="s">
        <v>1879</v>
      </c>
      <c r="D153" s="216" t="s">
        <v>162</v>
      </c>
      <c r="E153" s="217" t="s">
        <v>1880</v>
      </c>
      <c r="F153" s="218" t="s">
        <v>1881</v>
      </c>
      <c r="G153" s="219" t="s">
        <v>217</v>
      </c>
      <c r="H153" s="220" t="n">
        <v>28</v>
      </c>
      <c r="I153" s="221" t="n">
        <v>4.76</v>
      </c>
      <c r="J153" s="221" t="n">
        <f aca="false">ROUND(I153*H153,2)</f>
        <v>133.28</v>
      </c>
      <c r="K153" s="222"/>
      <c r="L153" s="25"/>
      <c r="M153" s="223"/>
      <c r="N153" s="224" t="s">
        <v>36</v>
      </c>
      <c r="O153" s="225" t="n">
        <v>0.23</v>
      </c>
      <c r="P153" s="225" t="n">
        <f aca="false">O153*H153</f>
        <v>6.44</v>
      </c>
      <c r="Q153" s="225" t="n">
        <v>5E-005</v>
      </c>
      <c r="R153" s="225" t="n">
        <f aca="false">Q153*H153</f>
        <v>0.0014</v>
      </c>
      <c r="S153" s="225" t="n">
        <v>0</v>
      </c>
      <c r="T153" s="226" t="n">
        <f aca="false">S153*H153</f>
        <v>0</v>
      </c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R153" s="227" t="s">
        <v>166</v>
      </c>
      <c r="AT153" s="227" t="s">
        <v>162</v>
      </c>
      <c r="AU153" s="227" t="s">
        <v>161</v>
      </c>
      <c r="AY153" s="3" t="s">
        <v>158</v>
      </c>
      <c r="BE153" s="228" t="n">
        <f aca="false">IF(N153="základná",J153,0)</f>
        <v>0</v>
      </c>
      <c r="BF153" s="228" t="n">
        <f aca="false">IF(N153="znížená",J153,0)</f>
        <v>133.28</v>
      </c>
      <c r="BG153" s="228" t="n">
        <f aca="false">IF(N153="zákl. prenesená",J153,0)</f>
        <v>0</v>
      </c>
      <c r="BH153" s="228" t="n">
        <f aca="false">IF(N153="zníž. prenesená",J153,0)</f>
        <v>0</v>
      </c>
      <c r="BI153" s="228" t="n">
        <f aca="false">IF(N153="nulová",J153,0)</f>
        <v>0</v>
      </c>
      <c r="BJ153" s="3" t="s">
        <v>161</v>
      </c>
      <c r="BK153" s="228" t="n">
        <f aca="false">ROUND(I153*H153,2)</f>
        <v>133.28</v>
      </c>
      <c r="BL153" s="3" t="s">
        <v>166</v>
      </c>
      <c r="BM153" s="227" t="s">
        <v>1882</v>
      </c>
    </row>
    <row r="154" s="26" customFormat="true" ht="24.15" hidden="false" customHeight="true" outlineLevel="0" collapsed="false">
      <c r="A154" s="19"/>
      <c r="B154" s="20"/>
      <c r="C154" s="229" t="s">
        <v>1883</v>
      </c>
      <c r="D154" s="229" t="s">
        <v>220</v>
      </c>
      <c r="E154" s="230" t="s">
        <v>1884</v>
      </c>
      <c r="F154" s="231" t="s">
        <v>1885</v>
      </c>
      <c r="G154" s="232" t="s">
        <v>217</v>
      </c>
      <c r="H154" s="233" t="n">
        <v>28</v>
      </c>
      <c r="I154" s="234" t="n">
        <v>8.48</v>
      </c>
      <c r="J154" s="234" t="n">
        <f aca="false">ROUND(I154*H154,2)</f>
        <v>237.44</v>
      </c>
      <c r="K154" s="235"/>
      <c r="L154" s="236"/>
      <c r="M154" s="237"/>
      <c r="N154" s="238" t="s">
        <v>36</v>
      </c>
      <c r="O154" s="225" t="n">
        <v>0</v>
      </c>
      <c r="P154" s="225" t="n">
        <f aca="false">O154*H154</f>
        <v>0</v>
      </c>
      <c r="Q154" s="225" t="n">
        <v>0.00085</v>
      </c>
      <c r="R154" s="225" t="n">
        <f aca="false">Q154*H154</f>
        <v>0.0238</v>
      </c>
      <c r="S154" s="225" t="n">
        <v>0</v>
      </c>
      <c r="T154" s="226" t="n">
        <f aca="false">S154*H154</f>
        <v>0</v>
      </c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R154" s="227" t="s">
        <v>183</v>
      </c>
      <c r="AT154" s="227" t="s">
        <v>220</v>
      </c>
      <c r="AU154" s="227" t="s">
        <v>161</v>
      </c>
      <c r="AY154" s="3" t="s">
        <v>158</v>
      </c>
      <c r="BE154" s="228" t="n">
        <f aca="false">IF(N154="základná",J154,0)</f>
        <v>0</v>
      </c>
      <c r="BF154" s="228" t="n">
        <f aca="false">IF(N154="znížená",J154,0)</f>
        <v>237.44</v>
      </c>
      <c r="BG154" s="228" t="n">
        <f aca="false">IF(N154="zákl. prenesená",J154,0)</f>
        <v>0</v>
      </c>
      <c r="BH154" s="228" t="n">
        <f aca="false">IF(N154="zníž. prenesená",J154,0)</f>
        <v>0</v>
      </c>
      <c r="BI154" s="228" t="n">
        <f aca="false">IF(N154="nulová",J154,0)</f>
        <v>0</v>
      </c>
      <c r="BJ154" s="3" t="s">
        <v>161</v>
      </c>
      <c r="BK154" s="228" t="n">
        <f aca="false">ROUND(I154*H154,2)</f>
        <v>237.44</v>
      </c>
      <c r="BL154" s="3" t="s">
        <v>166</v>
      </c>
      <c r="BM154" s="227" t="s">
        <v>1886</v>
      </c>
    </row>
    <row r="155" s="26" customFormat="true" ht="16.5" hidden="false" customHeight="true" outlineLevel="0" collapsed="false">
      <c r="A155" s="19"/>
      <c r="B155" s="20"/>
      <c r="C155" s="216" t="s">
        <v>1887</v>
      </c>
      <c r="D155" s="216" t="s">
        <v>162</v>
      </c>
      <c r="E155" s="217" t="s">
        <v>1888</v>
      </c>
      <c r="F155" s="218" t="s">
        <v>1889</v>
      </c>
      <c r="G155" s="219" t="s">
        <v>217</v>
      </c>
      <c r="H155" s="220" t="n">
        <v>5</v>
      </c>
      <c r="I155" s="221" t="n">
        <v>4.76</v>
      </c>
      <c r="J155" s="221" t="n">
        <f aca="false">ROUND(I155*H155,2)</f>
        <v>23.8</v>
      </c>
      <c r="K155" s="222"/>
      <c r="L155" s="25"/>
      <c r="M155" s="223"/>
      <c r="N155" s="224" t="s">
        <v>36</v>
      </c>
      <c r="O155" s="225" t="n">
        <v>0.23</v>
      </c>
      <c r="P155" s="225" t="n">
        <f aca="false">O155*H155</f>
        <v>1.15</v>
      </c>
      <c r="Q155" s="225" t="n">
        <v>5E-005</v>
      </c>
      <c r="R155" s="225" t="n">
        <f aca="false">Q155*H155</f>
        <v>0.00025</v>
      </c>
      <c r="S155" s="225" t="n">
        <v>0</v>
      </c>
      <c r="T155" s="226" t="n">
        <f aca="false">S155*H155</f>
        <v>0</v>
      </c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R155" s="227" t="s">
        <v>166</v>
      </c>
      <c r="AT155" s="227" t="s">
        <v>162</v>
      </c>
      <c r="AU155" s="227" t="s">
        <v>161</v>
      </c>
      <c r="AY155" s="3" t="s">
        <v>158</v>
      </c>
      <c r="BE155" s="228" t="n">
        <f aca="false">IF(N155="základná",J155,0)</f>
        <v>0</v>
      </c>
      <c r="BF155" s="228" t="n">
        <f aca="false">IF(N155="znížená",J155,0)</f>
        <v>23.8</v>
      </c>
      <c r="BG155" s="228" t="n">
        <f aca="false">IF(N155="zákl. prenesená",J155,0)</f>
        <v>0</v>
      </c>
      <c r="BH155" s="228" t="n">
        <f aca="false">IF(N155="zníž. prenesená",J155,0)</f>
        <v>0</v>
      </c>
      <c r="BI155" s="228" t="n">
        <f aca="false">IF(N155="nulová",J155,0)</f>
        <v>0</v>
      </c>
      <c r="BJ155" s="3" t="s">
        <v>161</v>
      </c>
      <c r="BK155" s="228" t="n">
        <f aca="false">ROUND(I155*H155,2)</f>
        <v>23.8</v>
      </c>
      <c r="BL155" s="3" t="s">
        <v>166</v>
      </c>
      <c r="BM155" s="227" t="s">
        <v>1890</v>
      </c>
    </row>
    <row r="156" s="26" customFormat="true" ht="24.15" hidden="false" customHeight="true" outlineLevel="0" collapsed="false">
      <c r="A156" s="19"/>
      <c r="B156" s="20"/>
      <c r="C156" s="229" t="s">
        <v>1891</v>
      </c>
      <c r="D156" s="229" t="s">
        <v>220</v>
      </c>
      <c r="E156" s="230" t="s">
        <v>1892</v>
      </c>
      <c r="F156" s="231" t="s">
        <v>1893</v>
      </c>
      <c r="G156" s="232" t="s">
        <v>217</v>
      </c>
      <c r="H156" s="233" t="n">
        <v>5</v>
      </c>
      <c r="I156" s="234" t="n">
        <v>19.01</v>
      </c>
      <c r="J156" s="234" t="n">
        <f aca="false">ROUND(I156*H156,2)</f>
        <v>95.05</v>
      </c>
      <c r="K156" s="235"/>
      <c r="L156" s="236"/>
      <c r="M156" s="237"/>
      <c r="N156" s="238" t="s">
        <v>36</v>
      </c>
      <c r="O156" s="225" t="n">
        <v>0</v>
      </c>
      <c r="P156" s="225" t="n">
        <f aca="false">O156*H156</f>
        <v>0</v>
      </c>
      <c r="Q156" s="225" t="n">
        <v>0.00213</v>
      </c>
      <c r="R156" s="225" t="n">
        <f aca="false">Q156*H156</f>
        <v>0.01065</v>
      </c>
      <c r="S156" s="225" t="n">
        <v>0</v>
      </c>
      <c r="T156" s="226" t="n">
        <f aca="false">S156*H156</f>
        <v>0</v>
      </c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R156" s="227" t="s">
        <v>183</v>
      </c>
      <c r="AT156" s="227" t="s">
        <v>220</v>
      </c>
      <c r="AU156" s="227" t="s">
        <v>161</v>
      </c>
      <c r="AY156" s="3" t="s">
        <v>158</v>
      </c>
      <c r="BE156" s="228" t="n">
        <f aca="false">IF(N156="základná",J156,0)</f>
        <v>0</v>
      </c>
      <c r="BF156" s="228" t="n">
        <f aca="false">IF(N156="znížená",J156,0)</f>
        <v>95.05</v>
      </c>
      <c r="BG156" s="228" t="n">
        <f aca="false">IF(N156="zákl. prenesená",J156,0)</f>
        <v>0</v>
      </c>
      <c r="BH156" s="228" t="n">
        <f aca="false">IF(N156="zníž. prenesená",J156,0)</f>
        <v>0</v>
      </c>
      <c r="BI156" s="228" t="n">
        <f aca="false">IF(N156="nulová",J156,0)</f>
        <v>0</v>
      </c>
      <c r="BJ156" s="3" t="s">
        <v>161</v>
      </c>
      <c r="BK156" s="228" t="n">
        <f aca="false">ROUND(I156*H156,2)</f>
        <v>95.05</v>
      </c>
      <c r="BL156" s="3" t="s">
        <v>166</v>
      </c>
      <c r="BM156" s="227" t="s">
        <v>1894</v>
      </c>
    </row>
    <row r="157" s="26" customFormat="true" ht="16.5" hidden="false" customHeight="true" outlineLevel="0" collapsed="false">
      <c r="A157" s="19"/>
      <c r="B157" s="20"/>
      <c r="C157" s="216" t="s">
        <v>1895</v>
      </c>
      <c r="D157" s="216" t="s">
        <v>162</v>
      </c>
      <c r="E157" s="217" t="s">
        <v>1896</v>
      </c>
      <c r="F157" s="218" t="s">
        <v>1897</v>
      </c>
      <c r="G157" s="219" t="s">
        <v>217</v>
      </c>
      <c r="H157" s="220" t="n">
        <v>8</v>
      </c>
      <c r="I157" s="221" t="n">
        <v>4.76</v>
      </c>
      <c r="J157" s="221" t="n">
        <f aca="false">ROUND(I157*H157,2)</f>
        <v>38.08</v>
      </c>
      <c r="K157" s="222"/>
      <c r="L157" s="25"/>
      <c r="M157" s="223"/>
      <c r="N157" s="224" t="s">
        <v>36</v>
      </c>
      <c r="O157" s="225" t="n">
        <v>0.23</v>
      </c>
      <c r="P157" s="225" t="n">
        <f aca="false">O157*H157</f>
        <v>1.84</v>
      </c>
      <c r="Q157" s="225" t="n">
        <v>5E-005</v>
      </c>
      <c r="R157" s="225" t="n">
        <f aca="false">Q157*H157</f>
        <v>0.0004</v>
      </c>
      <c r="S157" s="225" t="n">
        <v>0</v>
      </c>
      <c r="T157" s="226" t="n">
        <f aca="false">S157*H157</f>
        <v>0</v>
      </c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R157" s="227" t="s">
        <v>166</v>
      </c>
      <c r="AT157" s="227" t="s">
        <v>162</v>
      </c>
      <c r="AU157" s="227" t="s">
        <v>161</v>
      </c>
      <c r="AY157" s="3" t="s">
        <v>158</v>
      </c>
      <c r="BE157" s="228" t="n">
        <f aca="false">IF(N157="základná",J157,0)</f>
        <v>0</v>
      </c>
      <c r="BF157" s="228" t="n">
        <f aca="false">IF(N157="znížená",J157,0)</f>
        <v>38.08</v>
      </c>
      <c r="BG157" s="228" t="n">
        <f aca="false">IF(N157="zákl. prenesená",J157,0)</f>
        <v>0</v>
      </c>
      <c r="BH157" s="228" t="n">
        <f aca="false">IF(N157="zníž. prenesená",J157,0)</f>
        <v>0</v>
      </c>
      <c r="BI157" s="228" t="n">
        <f aca="false">IF(N157="nulová",J157,0)</f>
        <v>0</v>
      </c>
      <c r="BJ157" s="3" t="s">
        <v>161</v>
      </c>
      <c r="BK157" s="228" t="n">
        <f aca="false">ROUND(I157*H157,2)</f>
        <v>38.08</v>
      </c>
      <c r="BL157" s="3" t="s">
        <v>166</v>
      </c>
      <c r="BM157" s="227" t="s">
        <v>1898</v>
      </c>
    </row>
    <row r="158" s="26" customFormat="true" ht="24.15" hidden="false" customHeight="true" outlineLevel="0" collapsed="false">
      <c r="A158" s="19"/>
      <c r="B158" s="20"/>
      <c r="C158" s="229" t="s">
        <v>1899</v>
      </c>
      <c r="D158" s="229" t="s">
        <v>220</v>
      </c>
      <c r="E158" s="230" t="s">
        <v>1900</v>
      </c>
      <c r="F158" s="231" t="s">
        <v>1901</v>
      </c>
      <c r="G158" s="232" t="s">
        <v>217</v>
      </c>
      <c r="H158" s="233" t="n">
        <v>8</v>
      </c>
      <c r="I158" s="234" t="n">
        <v>5.96</v>
      </c>
      <c r="J158" s="234" t="n">
        <f aca="false">ROUND(I158*H158,2)</f>
        <v>47.68</v>
      </c>
      <c r="K158" s="235"/>
      <c r="L158" s="236"/>
      <c r="M158" s="237"/>
      <c r="N158" s="238" t="s">
        <v>36</v>
      </c>
      <c r="O158" s="225" t="n">
        <v>0</v>
      </c>
      <c r="P158" s="225" t="n">
        <f aca="false">O158*H158</f>
        <v>0</v>
      </c>
      <c r="Q158" s="225" t="n">
        <v>0.00056</v>
      </c>
      <c r="R158" s="225" t="n">
        <f aca="false">Q158*H158</f>
        <v>0.00448</v>
      </c>
      <c r="S158" s="225" t="n">
        <v>0</v>
      </c>
      <c r="T158" s="226" t="n">
        <f aca="false">S158*H158</f>
        <v>0</v>
      </c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R158" s="227" t="s">
        <v>183</v>
      </c>
      <c r="AT158" s="227" t="s">
        <v>220</v>
      </c>
      <c r="AU158" s="227" t="s">
        <v>161</v>
      </c>
      <c r="AY158" s="3" t="s">
        <v>158</v>
      </c>
      <c r="BE158" s="228" t="n">
        <f aca="false">IF(N158="základná",J158,0)</f>
        <v>0</v>
      </c>
      <c r="BF158" s="228" t="n">
        <f aca="false">IF(N158="znížená",J158,0)</f>
        <v>47.68</v>
      </c>
      <c r="BG158" s="228" t="n">
        <f aca="false">IF(N158="zákl. prenesená",J158,0)</f>
        <v>0</v>
      </c>
      <c r="BH158" s="228" t="n">
        <f aca="false">IF(N158="zníž. prenesená",J158,0)</f>
        <v>0</v>
      </c>
      <c r="BI158" s="228" t="n">
        <f aca="false">IF(N158="nulová",J158,0)</f>
        <v>0</v>
      </c>
      <c r="BJ158" s="3" t="s">
        <v>161</v>
      </c>
      <c r="BK158" s="228" t="n">
        <f aca="false">ROUND(I158*H158,2)</f>
        <v>47.68</v>
      </c>
      <c r="BL158" s="3" t="s">
        <v>166</v>
      </c>
      <c r="BM158" s="227" t="s">
        <v>1902</v>
      </c>
    </row>
    <row r="159" s="26" customFormat="true" ht="24.15" hidden="false" customHeight="true" outlineLevel="0" collapsed="false">
      <c r="A159" s="19"/>
      <c r="B159" s="20"/>
      <c r="C159" s="216" t="s">
        <v>1903</v>
      </c>
      <c r="D159" s="216" t="s">
        <v>162</v>
      </c>
      <c r="E159" s="217" t="s">
        <v>1904</v>
      </c>
      <c r="F159" s="218" t="s">
        <v>1905</v>
      </c>
      <c r="G159" s="219" t="s">
        <v>217</v>
      </c>
      <c r="H159" s="220" t="n">
        <v>1</v>
      </c>
      <c r="I159" s="221" t="n">
        <v>80</v>
      </c>
      <c r="J159" s="221" t="n">
        <f aca="false">ROUND(I159*H159,2)</f>
        <v>80</v>
      </c>
      <c r="K159" s="222"/>
      <c r="L159" s="25"/>
      <c r="M159" s="223"/>
      <c r="N159" s="224" t="s">
        <v>36</v>
      </c>
      <c r="O159" s="225" t="n">
        <v>0.21205</v>
      </c>
      <c r="P159" s="225" t="n">
        <f aca="false">O159*H159</f>
        <v>0.21205</v>
      </c>
      <c r="Q159" s="225" t="n">
        <v>0</v>
      </c>
      <c r="R159" s="225" t="n">
        <f aca="false">Q159*H159</f>
        <v>0</v>
      </c>
      <c r="S159" s="225" t="n">
        <v>0</v>
      </c>
      <c r="T159" s="226" t="n">
        <f aca="false">S159*H159</f>
        <v>0</v>
      </c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R159" s="227" t="s">
        <v>166</v>
      </c>
      <c r="AT159" s="227" t="s">
        <v>162</v>
      </c>
      <c r="AU159" s="227" t="s">
        <v>161</v>
      </c>
      <c r="AY159" s="3" t="s">
        <v>158</v>
      </c>
      <c r="BE159" s="228" t="n">
        <f aca="false">IF(N159="základná",J159,0)</f>
        <v>0</v>
      </c>
      <c r="BF159" s="228" t="n">
        <f aca="false">IF(N159="znížená",J159,0)</f>
        <v>80</v>
      </c>
      <c r="BG159" s="228" t="n">
        <f aca="false">IF(N159="zákl. prenesená",J159,0)</f>
        <v>0</v>
      </c>
      <c r="BH159" s="228" t="n">
        <f aca="false">IF(N159="zníž. prenesená",J159,0)</f>
        <v>0</v>
      </c>
      <c r="BI159" s="228" t="n">
        <f aca="false">IF(N159="nulová",J159,0)</f>
        <v>0</v>
      </c>
      <c r="BJ159" s="3" t="s">
        <v>161</v>
      </c>
      <c r="BK159" s="228" t="n">
        <f aca="false">ROUND(I159*H159,2)</f>
        <v>80</v>
      </c>
      <c r="BL159" s="3" t="s">
        <v>166</v>
      </c>
      <c r="BM159" s="227" t="s">
        <v>1906</v>
      </c>
    </row>
    <row r="160" s="26" customFormat="true" ht="24.15" hidden="false" customHeight="true" outlineLevel="0" collapsed="false">
      <c r="A160" s="19"/>
      <c r="B160" s="20"/>
      <c r="C160" s="229" t="s">
        <v>1907</v>
      </c>
      <c r="D160" s="229" t="s">
        <v>220</v>
      </c>
      <c r="E160" s="230" t="s">
        <v>1908</v>
      </c>
      <c r="F160" s="231" t="s">
        <v>1909</v>
      </c>
      <c r="G160" s="232" t="s">
        <v>217</v>
      </c>
      <c r="H160" s="233" t="n">
        <v>1</v>
      </c>
      <c r="I160" s="234" t="n">
        <v>349</v>
      </c>
      <c r="J160" s="234" t="n">
        <f aca="false">ROUND(I160*H160,2)</f>
        <v>349</v>
      </c>
      <c r="K160" s="235"/>
      <c r="L160" s="236"/>
      <c r="M160" s="237"/>
      <c r="N160" s="238" t="s">
        <v>36</v>
      </c>
      <c r="O160" s="225" t="n">
        <v>0</v>
      </c>
      <c r="P160" s="225" t="n">
        <f aca="false">O160*H160</f>
        <v>0</v>
      </c>
      <c r="Q160" s="225" t="n">
        <v>0</v>
      </c>
      <c r="R160" s="225" t="n">
        <f aca="false">Q160*H160</f>
        <v>0</v>
      </c>
      <c r="S160" s="225" t="n">
        <v>0</v>
      </c>
      <c r="T160" s="226" t="n">
        <f aca="false">S160*H160</f>
        <v>0</v>
      </c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R160" s="227" t="s">
        <v>183</v>
      </c>
      <c r="AT160" s="227" t="s">
        <v>220</v>
      </c>
      <c r="AU160" s="227" t="s">
        <v>161</v>
      </c>
      <c r="AY160" s="3" t="s">
        <v>158</v>
      </c>
      <c r="BE160" s="228" t="n">
        <f aca="false">IF(N160="základná",J160,0)</f>
        <v>0</v>
      </c>
      <c r="BF160" s="228" t="n">
        <f aca="false">IF(N160="znížená",J160,0)</f>
        <v>349</v>
      </c>
      <c r="BG160" s="228" t="n">
        <f aca="false">IF(N160="zákl. prenesená",J160,0)</f>
        <v>0</v>
      </c>
      <c r="BH160" s="228" t="n">
        <f aca="false">IF(N160="zníž. prenesená",J160,0)</f>
        <v>0</v>
      </c>
      <c r="BI160" s="228" t="n">
        <f aca="false">IF(N160="nulová",J160,0)</f>
        <v>0</v>
      </c>
      <c r="BJ160" s="3" t="s">
        <v>161</v>
      </c>
      <c r="BK160" s="228" t="n">
        <f aca="false">ROUND(I160*H160,2)</f>
        <v>349</v>
      </c>
      <c r="BL160" s="3" t="s">
        <v>166</v>
      </c>
      <c r="BM160" s="227" t="s">
        <v>1910</v>
      </c>
    </row>
    <row r="161" s="26" customFormat="true" ht="24.15" hidden="false" customHeight="true" outlineLevel="0" collapsed="false">
      <c r="A161" s="19"/>
      <c r="B161" s="20"/>
      <c r="C161" s="216" t="s">
        <v>1911</v>
      </c>
      <c r="D161" s="216" t="s">
        <v>162</v>
      </c>
      <c r="E161" s="217" t="s">
        <v>1912</v>
      </c>
      <c r="F161" s="218" t="s">
        <v>1913</v>
      </c>
      <c r="G161" s="219" t="s">
        <v>217</v>
      </c>
      <c r="H161" s="220" t="n">
        <v>1</v>
      </c>
      <c r="I161" s="221" t="n">
        <v>186.01</v>
      </c>
      <c r="J161" s="221" t="n">
        <f aca="false">ROUND(I161*H161,2)</f>
        <v>186.01</v>
      </c>
      <c r="K161" s="222"/>
      <c r="L161" s="25"/>
      <c r="M161" s="223"/>
      <c r="N161" s="224" t="s">
        <v>36</v>
      </c>
      <c r="O161" s="225" t="n">
        <v>7.05</v>
      </c>
      <c r="P161" s="225" t="n">
        <f aca="false">O161*H161</f>
        <v>7.05</v>
      </c>
      <c r="Q161" s="225" t="n">
        <v>0.0049</v>
      </c>
      <c r="R161" s="225" t="n">
        <f aca="false">Q161*H161</f>
        <v>0.0049</v>
      </c>
      <c r="S161" s="225" t="n">
        <v>0</v>
      </c>
      <c r="T161" s="226" t="n">
        <f aca="false">S161*H161</f>
        <v>0</v>
      </c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R161" s="227" t="s">
        <v>166</v>
      </c>
      <c r="AT161" s="227" t="s">
        <v>162</v>
      </c>
      <c r="AU161" s="227" t="s">
        <v>161</v>
      </c>
      <c r="AY161" s="3" t="s">
        <v>158</v>
      </c>
      <c r="BE161" s="228" t="n">
        <f aca="false">IF(N161="základná",J161,0)</f>
        <v>0</v>
      </c>
      <c r="BF161" s="228" t="n">
        <f aca="false">IF(N161="znížená",J161,0)</f>
        <v>186.01</v>
      </c>
      <c r="BG161" s="228" t="n">
        <f aca="false">IF(N161="zákl. prenesená",J161,0)</f>
        <v>0</v>
      </c>
      <c r="BH161" s="228" t="n">
        <f aca="false">IF(N161="zníž. prenesená",J161,0)</f>
        <v>0</v>
      </c>
      <c r="BI161" s="228" t="n">
        <f aca="false">IF(N161="nulová",J161,0)</f>
        <v>0</v>
      </c>
      <c r="BJ161" s="3" t="s">
        <v>161</v>
      </c>
      <c r="BK161" s="228" t="n">
        <f aca="false">ROUND(I161*H161,2)</f>
        <v>186.01</v>
      </c>
      <c r="BL161" s="3" t="s">
        <v>166</v>
      </c>
      <c r="BM161" s="227" t="s">
        <v>1914</v>
      </c>
    </row>
    <row r="162" s="26" customFormat="true" ht="24.15" hidden="false" customHeight="true" outlineLevel="0" collapsed="false">
      <c r="A162" s="19"/>
      <c r="B162" s="20"/>
      <c r="C162" s="229" t="s">
        <v>1915</v>
      </c>
      <c r="D162" s="229" t="s">
        <v>220</v>
      </c>
      <c r="E162" s="230" t="s">
        <v>1916</v>
      </c>
      <c r="F162" s="231" t="s">
        <v>1917</v>
      </c>
      <c r="G162" s="232" t="s">
        <v>217</v>
      </c>
      <c r="H162" s="233" t="n">
        <v>1</v>
      </c>
      <c r="I162" s="234" t="n">
        <v>2185</v>
      </c>
      <c r="J162" s="234" t="n">
        <f aca="false">ROUND(I162*H162,2)</f>
        <v>2185</v>
      </c>
      <c r="K162" s="235"/>
      <c r="L162" s="236"/>
      <c r="M162" s="237"/>
      <c r="N162" s="238" t="s">
        <v>36</v>
      </c>
      <c r="O162" s="225" t="n">
        <v>0</v>
      </c>
      <c r="P162" s="225" t="n">
        <f aca="false">O162*H162</f>
        <v>0</v>
      </c>
      <c r="Q162" s="225" t="n">
        <v>0</v>
      </c>
      <c r="R162" s="225" t="n">
        <f aca="false">Q162*H162</f>
        <v>0</v>
      </c>
      <c r="S162" s="225" t="n">
        <v>0</v>
      </c>
      <c r="T162" s="226" t="n">
        <f aca="false">S162*H162</f>
        <v>0</v>
      </c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R162" s="227" t="s">
        <v>183</v>
      </c>
      <c r="AT162" s="227" t="s">
        <v>220</v>
      </c>
      <c r="AU162" s="227" t="s">
        <v>161</v>
      </c>
      <c r="AY162" s="3" t="s">
        <v>158</v>
      </c>
      <c r="BE162" s="228" t="n">
        <f aca="false">IF(N162="základná",J162,0)</f>
        <v>0</v>
      </c>
      <c r="BF162" s="228" t="n">
        <f aca="false">IF(N162="znížená",J162,0)</f>
        <v>2185</v>
      </c>
      <c r="BG162" s="228" t="n">
        <f aca="false">IF(N162="zákl. prenesená",J162,0)</f>
        <v>0</v>
      </c>
      <c r="BH162" s="228" t="n">
        <f aca="false">IF(N162="zníž. prenesená",J162,0)</f>
        <v>0</v>
      </c>
      <c r="BI162" s="228" t="n">
        <f aca="false">IF(N162="nulová",J162,0)</f>
        <v>0</v>
      </c>
      <c r="BJ162" s="3" t="s">
        <v>161</v>
      </c>
      <c r="BK162" s="228" t="n">
        <f aca="false">ROUND(I162*H162,2)</f>
        <v>2185</v>
      </c>
      <c r="BL162" s="3" t="s">
        <v>166</v>
      </c>
      <c r="BM162" s="227" t="s">
        <v>1918</v>
      </c>
    </row>
    <row r="163" s="26" customFormat="true" ht="16.5" hidden="false" customHeight="true" outlineLevel="0" collapsed="false">
      <c r="A163" s="19"/>
      <c r="B163" s="20"/>
      <c r="C163" s="216" t="s">
        <v>1919</v>
      </c>
      <c r="D163" s="216" t="s">
        <v>162</v>
      </c>
      <c r="E163" s="217" t="s">
        <v>1920</v>
      </c>
      <c r="F163" s="218" t="s">
        <v>1921</v>
      </c>
      <c r="G163" s="219" t="s">
        <v>217</v>
      </c>
      <c r="H163" s="220" t="n">
        <v>1</v>
      </c>
      <c r="I163" s="221" t="n">
        <v>5.8</v>
      </c>
      <c r="J163" s="221" t="n">
        <f aca="false">ROUND(I163*H163,2)</f>
        <v>5.8</v>
      </c>
      <c r="K163" s="222"/>
      <c r="L163" s="25"/>
      <c r="M163" s="223"/>
      <c r="N163" s="224" t="s">
        <v>36</v>
      </c>
      <c r="O163" s="225" t="n">
        <v>0.28932</v>
      </c>
      <c r="P163" s="225" t="n">
        <f aca="false">O163*H163</f>
        <v>0.28932</v>
      </c>
      <c r="Q163" s="225" t="n">
        <v>0</v>
      </c>
      <c r="R163" s="225" t="n">
        <f aca="false">Q163*H163</f>
        <v>0</v>
      </c>
      <c r="S163" s="225" t="n">
        <v>0</v>
      </c>
      <c r="T163" s="226" t="n">
        <f aca="false">S163*H163</f>
        <v>0</v>
      </c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R163" s="227" t="s">
        <v>261</v>
      </c>
      <c r="AT163" s="227" t="s">
        <v>162</v>
      </c>
      <c r="AU163" s="227" t="s">
        <v>161</v>
      </c>
      <c r="AY163" s="3" t="s">
        <v>158</v>
      </c>
      <c r="BE163" s="228" t="n">
        <f aca="false">IF(N163="základná",J163,0)</f>
        <v>0</v>
      </c>
      <c r="BF163" s="228" t="n">
        <f aca="false">IF(N163="znížená",J163,0)</f>
        <v>5.8</v>
      </c>
      <c r="BG163" s="228" t="n">
        <f aca="false">IF(N163="zákl. prenesená",J163,0)</f>
        <v>0</v>
      </c>
      <c r="BH163" s="228" t="n">
        <f aca="false">IF(N163="zníž. prenesená",J163,0)</f>
        <v>0</v>
      </c>
      <c r="BI163" s="228" t="n">
        <f aca="false">IF(N163="nulová",J163,0)</f>
        <v>0</v>
      </c>
      <c r="BJ163" s="3" t="s">
        <v>161</v>
      </c>
      <c r="BK163" s="228" t="n">
        <f aca="false">ROUND(I163*H163,2)</f>
        <v>5.8</v>
      </c>
      <c r="BL163" s="3" t="s">
        <v>261</v>
      </c>
      <c r="BM163" s="227" t="s">
        <v>1922</v>
      </c>
    </row>
    <row r="164" s="26" customFormat="true" ht="24.15" hidden="false" customHeight="true" outlineLevel="0" collapsed="false">
      <c r="A164" s="19"/>
      <c r="B164" s="20"/>
      <c r="C164" s="229" t="s">
        <v>1923</v>
      </c>
      <c r="D164" s="229" t="s">
        <v>220</v>
      </c>
      <c r="E164" s="230" t="s">
        <v>1924</v>
      </c>
      <c r="F164" s="231" t="s">
        <v>1925</v>
      </c>
      <c r="G164" s="232" t="s">
        <v>217</v>
      </c>
      <c r="H164" s="233" t="n">
        <v>1</v>
      </c>
      <c r="I164" s="234" t="n">
        <v>11.55</v>
      </c>
      <c r="J164" s="234" t="n">
        <f aca="false">ROUND(I164*H164,2)</f>
        <v>11.55</v>
      </c>
      <c r="K164" s="235"/>
      <c r="L164" s="236"/>
      <c r="M164" s="237"/>
      <c r="N164" s="238" t="s">
        <v>36</v>
      </c>
      <c r="O164" s="225" t="n">
        <v>0</v>
      </c>
      <c r="P164" s="225" t="n">
        <f aca="false">O164*H164</f>
        <v>0</v>
      </c>
      <c r="Q164" s="225" t="n">
        <v>0.00061</v>
      </c>
      <c r="R164" s="225" t="n">
        <f aca="false">Q164*H164</f>
        <v>0.00061</v>
      </c>
      <c r="S164" s="225" t="n">
        <v>0</v>
      </c>
      <c r="T164" s="226" t="n">
        <f aca="false">S164*H164</f>
        <v>0</v>
      </c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R164" s="227" t="s">
        <v>224</v>
      </c>
      <c r="AT164" s="227" t="s">
        <v>220</v>
      </c>
      <c r="AU164" s="227" t="s">
        <v>161</v>
      </c>
      <c r="AY164" s="3" t="s">
        <v>158</v>
      </c>
      <c r="BE164" s="228" t="n">
        <f aca="false">IF(N164="základná",J164,0)</f>
        <v>0</v>
      </c>
      <c r="BF164" s="228" t="n">
        <f aca="false">IF(N164="znížená",J164,0)</f>
        <v>11.55</v>
      </c>
      <c r="BG164" s="228" t="n">
        <f aca="false">IF(N164="zákl. prenesená",J164,0)</f>
        <v>0</v>
      </c>
      <c r="BH164" s="228" t="n">
        <f aca="false">IF(N164="zníž. prenesená",J164,0)</f>
        <v>0</v>
      </c>
      <c r="BI164" s="228" t="n">
        <f aca="false">IF(N164="nulová",J164,0)</f>
        <v>0</v>
      </c>
      <c r="BJ164" s="3" t="s">
        <v>161</v>
      </c>
      <c r="BK164" s="228" t="n">
        <f aca="false">ROUND(I164*H164,2)</f>
        <v>11.55</v>
      </c>
      <c r="BL164" s="3" t="s">
        <v>261</v>
      </c>
      <c r="BM164" s="227" t="s">
        <v>1926</v>
      </c>
    </row>
    <row r="165" s="26" customFormat="true" ht="24.15" hidden="false" customHeight="true" outlineLevel="0" collapsed="false">
      <c r="A165" s="19"/>
      <c r="B165" s="20"/>
      <c r="C165" s="216" t="s">
        <v>1927</v>
      </c>
      <c r="D165" s="216" t="s">
        <v>162</v>
      </c>
      <c r="E165" s="217" t="s">
        <v>1928</v>
      </c>
      <c r="F165" s="218" t="s">
        <v>1929</v>
      </c>
      <c r="G165" s="219" t="s">
        <v>217</v>
      </c>
      <c r="H165" s="220" t="n">
        <v>140</v>
      </c>
      <c r="I165" s="221" t="n">
        <v>19.28</v>
      </c>
      <c r="J165" s="221" t="n">
        <f aca="false">ROUND(I165*H165,2)</f>
        <v>2699.2</v>
      </c>
      <c r="K165" s="222"/>
      <c r="L165" s="25"/>
      <c r="M165" s="223"/>
      <c r="N165" s="224" t="s">
        <v>36</v>
      </c>
      <c r="O165" s="225" t="n">
        <v>0.29</v>
      </c>
      <c r="P165" s="225" t="n">
        <f aca="false">O165*H165</f>
        <v>40.6</v>
      </c>
      <c r="Q165" s="225" t="n">
        <v>0.00092</v>
      </c>
      <c r="R165" s="225" t="n">
        <f aca="false">Q165*H165</f>
        <v>0.1288</v>
      </c>
      <c r="S165" s="225" t="n">
        <v>0</v>
      </c>
      <c r="T165" s="226" t="n">
        <f aca="false">S165*H165</f>
        <v>0</v>
      </c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R165" s="227" t="s">
        <v>166</v>
      </c>
      <c r="AT165" s="227" t="s">
        <v>162</v>
      </c>
      <c r="AU165" s="227" t="s">
        <v>161</v>
      </c>
      <c r="AY165" s="3" t="s">
        <v>158</v>
      </c>
      <c r="BE165" s="228" t="n">
        <f aca="false">IF(N165="základná",J165,0)</f>
        <v>0</v>
      </c>
      <c r="BF165" s="228" t="n">
        <f aca="false">IF(N165="znížená",J165,0)</f>
        <v>2699.2</v>
      </c>
      <c r="BG165" s="228" t="n">
        <f aca="false">IF(N165="zákl. prenesená",J165,0)</f>
        <v>0</v>
      </c>
      <c r="BH165" s="228" t="n">
        <f aca="false">IF(N165="zníž. prenesená",J165,0)</f>
        <v>0</v>
      </c>
      <c r="BI165" s="228" t="n">
        <f aca="false">IF(N165="nulová",J165,0)</f>
        <v>0</v>
      </c>
      <c r="BJ165" s="3" t="s">
        <v>161</v>
      </c>
      <c r="BK165" s="228" t="n">
        <f aca="false">ROUND(I165*H165,2)</f>
        <v>2699.2</v>
      </c>
      <c r="BL165" s="3" t="s">
        <v>166</v>
      </c>
      <c r="BM165" s="227" t="s">
        <v>1930</v>
      </c>
    </row>
    <row r="166" s="26" customFormat="true" ht="24.15" hidden="false" customHeight="true" outlineLevel="0" collapsed="false">
      <c r="A166" s="19"/>
      <c r="B166" s="20"/>
      <c r="C166" s="229" t="s">
        <v>1931</v>
      </c>
      <c r="D166" s="229" t="s">
        <v>220</v>
      </c>
      <c r="E166" s="230" t="s">
        <v>1932</v>
      </c>
      <c r="F166" s="231" t="s">
        <v>1933</v>
      </c>
      <c r="G166" s="232" t="s">
        <v>217</v>
      </c>
      <c r="H166" s="233" t="n">
        <v>140</v>
      </c>
      <c r="I166" s="234" t="n">
        <v>18.35</v>
      </c>
      <c r="J166" s="234" t="n">
        <f aca="false">ROUND(I166*H166,2)</f>
        <v>2569</v>
      </c>
      <c r="K166" s="235"/>
      <c r="L166" s="236"/>
      <c r="M166" s="237"/>
      <c r="N166" s="238" t="s">
        <v>36</v>
      </c>
      <c r="O166" s="225" t="n">
        <v>0</v>
      </c>
      <c r="P166" s="225" t="n">
        <f aca="false">O166*H166</f>
        <v>0</v>
      </c>
      <c r="Q166" s="225" t="n">
        <v>0.0037</v>
      </c>
      <c r="R166" s="225" t="n">
        <f aca="false">Q166*H166</f>
        <v>0.518</v>
      </c>
      <c r="S166" s="225" t="n">
        <v>0</v>
      </c>
      <c r="T166" s="226" t="n">
        <f aca="false">S166*H166</f>
        <v>0</v>
      </c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R166" s="227" t="s">
        <v>183</v>
      </c>
      <c r="AT166" s="227" t="s">
        <v>220</v>
      </c>
      <c r="AU166" s="227" t="s">
        <v>161</v>
      </c>
      <c r="AY166" s="3" t="s">
        <v>158</v>
      </c>
      <c r="BE166" s="228" t="n">
        <f aca="false">IF(N166="základná",J166,0)</f>
        <v>0</v>
      </c>
      <c r="BF166" s="228" t="n">
        <f aca="false">IF(N166="znížená",J166,0)</f>
        <v>2569</v>
      </c>
      <c r="BG166" s="228" t="n">
        <f aca="false">IF(N166="zákl. prenesená",J166,0)</f>
        <v>0</v>
      </c>
      <c r="BH166" s="228" t="n">
        <f aca="false">IF(N166="zníž. prenesená",J166,0)</f>
        <v>0</v>
      </c>
      <c r="BI166" s="228" t="n">
        <f aca="false">IF(N166="nulová",J166,0)</f>
        <v>0</v>
      </c>
      <c r="BJ166" s="3" t="s">
        <v>161</v>
      </c>
      <c r="BK166" s="228" t="n">
        <f aca="false">ROUND(I166*H166,2)</f>
        <v>2569</v>
      </c>
      <c r="BL166" s="3" t="s">
        <v>166</v>
      </c>
      <c r="BM166" s="227" t="s">
        <v>1934</v>
      </c>
    </row>
    <row r="167" s="26" customFormat="true" ht="16.5" hidden="false" customHeight="true" outlineLevel="0" collapsed="false">
      <c r="A167" s="19"/>
      <c r="B167" s="20"/>
      <c r="C167" s="216" t="s">
        <v>1935</v>
      </c>
      <c r="D167" s="216" t="s">
        <v>162</v>
      </c>
      <c r="E167" s="217" t="s">
        <v>1936</v>
      </c>
      <c r="F167" s="218" t="s">
        <v>1937</v>
      </c>
      <c r="G167" s="219" t="s">
        <v>217</v>
      </c>
      <c r="H167" s="220" t="n">
        <v>2</v>
      </c>
      <c r="I167" s="221" t="n">
        <v>16.56</v>
      </c>
      <c r="J167" s="221" t="n">
        <f aca="false">ROUND(I167*H167,2)</f>
        <v>33.12</v>
      </c>
      <c r="K167" s="222"/>
      <c r="L167" s="25"/>
      <c r="M167" s="223"/>
      <c r="N167" s="224" t="s">
        <v>36</v>
      </c>
      <c r="O167" s="225" t="n">
        <v>1.05</v>
      </c>
      <c r="P167" s="225" t="n">
        <f aca="false">O167*H167</f>
        <v>2.1</v>
      </c>
      <c r="Q167" s="225" t="n">
        <v>0</v>
      </c>
      <c r="R167" s="225" t="n">
        <f aca="false">Q167*H167</f>
        <v>0</v>
      </c>
      <c r="S167" s="225" t="n">
        <v>0</v>
      </c>
      <c r="T167" s="226" t="n">
        <f aca="false">S167*H167</f>
        <v>0</v>
      </c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R167" s="227" t="s">
        <v>166</v>
      </c>
      <c r="AT167" s="227" t="s">
        <v>162</v>
      </c>
      <c r="AU167" s="227" t="s">
        <v>161</v>
      </c>
      <c r="AY167" s="3" t="s">
        <v>158</v>
      </c>
      <c r="BE167" s="228" t="n">
        <f aca="false">IF(N167="základná",J167,0)</f>
        <v>0</v>
      </c>
      <c r="BF167" s="228" t="n">
        <f aca="false">IF(N167="znížená",J167,0)</f>
        <v>33.12</v>
      </c>
      <c r="BG167" s="228" t="n">
        <f aca="false">IF(N167="zákl. prenesená",J167,0)</f>
        <v>0</v>
      </c>
      <c r="BH167" s="228" t="n">
        <f aca="false">IF(N167="zníž. prenesená",J167,0)</f>
        <v>0</v>
      </c>
      <c r="BI167" s="228" t="n">
        <f aca="false">IF(N167="nulová",J167,0)</f>
        <v>0</v>
      </c>
      <c r="BJ167" s="3" t="s">
        <v>161</v>
      </c>
      <c r="BK167" s="228" t="n">
        <f aca="false">ROUND(I167*H167,2)</f>
        <v>33.12</v>
      </c>
      <c r="BL167" s="3" t="s">
        <v>166</v>
      </c>
      <c r="BM167" s="227" t="s">
        <v>1938</v>
      </c>
    </row>
    <row r="168" s="26" customFormat="true" ht="37.8" hidden="false" customHeight="true" outlineLevel="0" collapsed="false">
      <c r="A168" s="19"/>
      <c r="B168" s="20"/>
      <c r="C168" s="229" t="s">
        <v>1939</v>
      </c>
      <c r="D168" s="229" t="s">
        <v>220</v>
      </c>
      <c r="E168" s="230" t="s">
        <v>1940</v>
      </c>
      <c r="F168" s="231" t="s">
        <v>1941</v>
      </c>
      <c r="G168" s="232" t="s">
        <v>217</v>
      </c>
      <c r="H168" s="233" t="n">
        <v>2</v>
      </c>
      <c r="I168" s="234" t="n">
        <v>39.13</v>
      </c>
      <c r="J168" s="234" t="n">
        <f aca="false">ROUND(I168*H168,2)</f>
        <v>78.26</v>
      </c>
      <c r="K168" s="235"/>
      <c r="L168" s="236"/>
      <c r="M168" s="237"/>
      <c r="N168" s="238" t="s">
        <v>36</v>
      </c>
      <c r="O168" s="225" t="n">
        <v>0</v>
      </c>
      <c r="P168" s="225" t="n">
        <f aca="false">O168*H168</f>
        <v>0</v>
      </c>
      <c r="Q168" s="225" t="n">
        <v>0.001</v>
      </c>
      <c r="R168" s="225" t="n">
        <f aca="false">Q168*H168</f>
        <v>0.002</v>
      </c>
      <c r="S168" s="225" t="n">
        <v>0</v>
      </c>
      <c r="T168" s="226" t="n">
        <f aca="false">S168*H168</f>
        <v>0</v>
      </c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R168" s="227" t="s">
        <v>183</v>
      </c>
      <c r="AT168" s="227" t="s">
        <v>220</v>
      </c>
      <c r="AU168" s="227" t="s">
        <v>161</v>
      </c>
      <c r="AY168" s="3" t="s">
        <v>158</v>
      </c>
      <c r="BE168" s="228" t="n">
        <f aca="false">IF(N168="základná",J168,0)</f>
        <v>0</v>
      </c>
      <c r="BF168" s="228" t="n">
        <f aca="false">IF(N168="znížená",J168,0)</f>
        <v>78.26</v>
      </c>
      <c r="BG168" s="228" t="n">
        <f aca="false">IF(N168="zákl. prenesená",J168,0)</f>
        <v>0</v>
      </c>
      <c r="BH168" s="228" t="n">
        <f aca="false">IF(N168="zníž. prenesená",J168,0)</f>
        <v>0</v>
      </c>
      <c r="BI168" s="228" t="n">
        <f aca="false">IF(N168="nulová",J168,0)</f>
        <v>0</v>
      </c>
      <c r="BJ168" s="3" t="s">
        <v>161</v>
      </c>
      <c r="BK168" s="228" t="n">
        <f aca="false">ROUND(I168*H168,2)</f>
        <v>78.26</v>
      </c>
      <c r="BL168" s="3" t="s">
        <v>166</v>
      </c>
      <c r="BM168" s="227" t="s">
        <v>1942</v>
      </c>
    </row>
    <row r="169" s="26" customFormat="true" ht="24.15" hidden="false" customHeight="true" outlineLevel="0" collapsed="false">
      <c r="A169" s="19"/>
      <c r="B169" s="20"/>
      <c r="C169" s="229" t="s">
        <v>1943</v>
      </c>
      <c r="D169" s="229" t="s">
        <v>220</v>
      </c>
      <c r="E169" s="230" t="s">
        <v>1944</v>
      </c>
      <c r="F169" s="231" t="s">
        <v>1945</v>
      </c>
      <c r="G169" s="232" t="s">
        <v>217</v>
      </c>
      <c r="H169" s="233" t="n">
        <v>2</v>
      </c>
      <c r="I169" s="234" t="n">
        <v>135.12</v>
      </c>
      <c r="J169" s="234" t="n">
        <f aca="false">ROUND(I169*H169,2)</f>
        <v>270.24</v>
      </c>
      <c r="K169" s="235"/>
      <c r="L169" s="236"/>
      <c r="M169" s="237"/>
      <c r="N169" s="238" t="s">
        <v>36</v>
      </c>
      <c r="O169" s="225" t="n">
        <v>0</v>
      </c>
      <c r="P169" s="225" t="n">
        <f aca="false">O169*H169</f>
        <v>0</v>
      </c>
      <c r="Q169" s="225" t="n">
        <v>0.00094</v>
      </c>
      <c r="R169" s="225" t="n">
        <f aca="false">Q169*H169</f>
        <v>0.00188</v>
      </c>
      <c r="S169" s="225" t="n">
        <v>0</v>
      </c>
      <c r="T169" s="226" t="n">
        <f aca="false">S169*H169</f>
        <v>0</v>
      </c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R169" s="227" t="s">
        <v>183</v>
      </c>
      <c r="AT169" s="227" t="s">
        <v>220</v>
      </c>
      <c r="AU169" s="227" t="s">
        <v>161</v>
      </c>
      <c r="AY169" s="3" t="s">
        <v>158</v>
      </c>
      <c r="BE169" s="228" t="n">
        <f aca="false">IF(N169="základná",J169,0)</f>
        <v>0</v>
      </c>
      <c r="BF169" s="228" t="n">
        <f aca="false">IF(N169="znížená",J169,0)</f>
        <v>270.24</v>
      </c>
      <c r="BG169" s="228" t="n">
        <f aca="false">IF(N169="zákl. prenesená",J169,0)</f>
        <v>0</v>
      </c>
      <c r="BH169" s="228" t="n">
        <f aca="false">IF(N169="zníž. prenesená",J169,0)</f>
        <v>0</v>
      </c>
      <c r="BI169" s="228" t="n">
        <f aca="false">IF(N169="nulová",J169,0)</f>
        <v>0</v>
      </c>
      <c r="BJ169" s="3" t="s">
        <v>161</v>
      </c>
      <c r="BK169" s="228" t="n">
        <f aca="false">ROUND(I169*H169,2)</f>
        <v>270.24</v>
      </c>
      <c r="BL169" s="3" t="s">
        <v>166</v>
      </c>
      <c r="BM169" s="227" t="s">
        <v>1946</v>
      </c>
    </row>
    <row r="170" s="26" customFormat="true" ht="21.75" hidden="false" customHeight="true" outlineLevel="0" collapsed="false">
      <c r="A170" s="19"/>
      <c r="B170" s="20"/>
      <c r="C170" s="229" t="s">
        <v>1947</v>
      </c>
      <c r="D170" s="229" t="s">
        <v>220</v>
      </c>
      <c r="E170" s="230" t="s">
        <v>1948</v>
      </c>
      <c r="F170" s="231" t="s">
        <v>1949</v>
      </c>
      <c r="G170" s="232" t="s">
        <v>217</v>
      </c>
      <c r="H170" s="233" t="n">
        <v>2</v>
      </c>
      <c r="I170" s="234" t="n">
        <v>172.04</v>
      </c>
      <c r="J170" s="234" t="n">
        <f aca="false">ROUND(I170*H170,2)</f>
        <v>344.08</v>
      </c>
      <c r="K170" s="235"/>
      <c r="L170" s="236"/>
      <c r="M170" s="237"/>
      <c r="N170" s="238" t="s">
        <v>36</v>
      </c>
      <c r="O170" s="225" t="n">
        <v>0</v>
      </c>
      <c r="P170" s="225" t="n">
        <f aca="false">O170*H170</f>
        <v>0</v>
      </c>
      <c r="Q170" s="225" t="n">
        <v>0.0003</v>
      </c>
      <c r="R170" s="225" t="n">
        <f aca="false">Q170*H170</f>
        <v>0.0006</v>
      </c>
      <c r="S170" s="225" t="n">
        <v>0</v>
      </c>
      <c r="T170" s="226" t="n">
        <f aca="false">S170*H170</f>
        <v>0</v>
      </c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R170" s="227" t="s">
        <v>183</v>
      </c>
      <c r="AT170" s="227" t="s">
        <v>220</v>
      </c>
      <c r="AU170" s="227" t="s">
        <v>161</v>
      </c>
      <c r="AY170" s="3" t="s">
        <v>158</v>
      </c>
      <c r="BE170" s="228" t="n">
        <f aca="false">IF(N170="základná",J170,0)</f>
        <v>0</v>
      </c>
      <c r="BF170" s="228" t="n">
        <f aca="false">IF(N170="znížená",J170,0)</f>
        <v>344.08</v>
      </c>
      <c r="BG170" s="228" t="n">
        <f aca="false">IF(N170="zákl. prenesená",J170,0)</f>
        <v>0</v>
      </c>
      <c r="BH170" s="228" t="n">
        <f aca="false">IF(N170="zníž. prenesená",J170,0)</f>
        <v>0</v>
      </c>
      <c r="BI170" s="228" t="n">
        <f aca="false">IF(N170="nulová",J170,0)</f>
        <v>0</v>
      </c>
      <c r="BJ170" s="3" t="s">
        <v>161</v>
      </c>
      <c r="BK170" s="228" t="n">
        <f aca="false">ROUND(I170*H170,2)</f>
        <v>344.08</v>
      </c>
      <c r="BL170" s="3" t="s">
        <v>166</v>
      </c>
      <c r="BM170" s="227" t="s">
        <v>1950</v>
      </c>
    </row>
    <row r="171" s="26" customFormat="true" ht="16.5" hidden="false" customHeight="true" outlineLevel="0" collapsed="false">
      <c r="A171" s="19"/>
      <c r="B171" s="20"/>
      <c r="C171" s="229" t="s">
        <v>1951</v>
      </c>
      <c r="D171" s="229" t="s">
        <v>220</v>
      </c>
      <c r="E171" s="230" t="s">
        <v>1952</v>
      </c>
      <c r="F171" s="231" t="s">
        <v>1953</v>
      </c>
      <c r="G171" s="232" t="s">
        <v>217</v>
      </c>
      <c r="H171" s="233" t="n">
        <v>2</v>
      </c>
      <c r="I171" s="234" t="n">
        <v>17.12</v>
      </c>
      <c r="J171" s="234" t="n">
        <f aca="false">ROUND(I171*H171,2)</f>
        <v>34.24</v>
      </c>
      <c r="K171" s="235"/>
      <c r="L171" s="236"/>
      <c r="M171" s="237"/>
      <c r="N171" s="238" t="s">
        <v>36</v>
      </c>
      <c r="O171" s="225" t="n">
        <v>0</v>
      </c>
      <c r="P171" s="225" t="n">
        <f aca="false">O171*H171</f>
        <v>0</v>
      </c>
      <c r="Q171" s="225" t="n">
        <v>0.00095</v>
      </c>
      <c r="R171" s="225" t="n">
        <f aca="false">Q171*H171</f>
        <v>0.0019</v>
      </c>
      <c r="S171" s="225" t="n">
        <v>0</v>
      </c>
      <c r="T171" s="226" t="n">
        <f aca="false">S171*H171</f>
        <v>0</v>
      </c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R171" s="227" t="s">
        <v>183</v>
      </c>
      <c r="AT171" s="227" t="s">
        <v>220</v>
      </c>
      <c r="AU171" s="227" t="s">
        <v>161</v>
      </c>
      <c r="AY171" s="3" t="s">
        <v>158</v>
      </c>
      <c r="BE171" s="228" t="n">
        <f aca="false">IF(N171="základná",J171,0)</f>
        <v>0</v>
      </c>
      <c r="BF171" s="228" t="n">
        <f aca="false">IF(N171="znížená",J171,0)</f>
        <v>34.24</v>
      </c>
      <c r="BG171" s="228" t="n">
        <f aca="false">IF(N171="zákl. prenesená",J171,0)</f>
        <v>0</v>
      </c>
      <c r="BH171" s="228" t="n">
        <f aca="false">IF(N171="zníž. prenesená",J171,0)</f>
        <v>0</v>
      </c>
      <c r="BI171" s="228" t="n">
        <f aca="false">IF(N171="nulová",J171,0)</f>
        <v>0</v>
      </c>
      <c r="BJ171" s="3" t="s">
        <v>161</v>
      </c>
      <c r="BK171" s="228" t="n">
        <f aca="false">ROUND(I171*H171,2)</f>
        <v>34.24</v>
      </c>
      <c r="BL171" s="3" t="s">
        <v>166</v>
      </c>
      <c r="BM171" s="227" t="s">
        <v>1954</v>
      </c>
    </row>
    <row r="172" s="26" customFormat="true" ht="16.5" hidden="false" customHeight="true" outlineLevel="0" collapsed="false">
      <c r="A172" s="19"/>
      <c r="B172" s="20"/>
      <c r="C172" s="229" t="s">
        <v>1955</v>
      </c>
      <c r="D172" s="229" t="s">
        <v>220</v>
      </c>
      <c r="E172" s="230" t="s">
        <v>1956</v>
      </c>
      <c r="F172" s="231" t="s">
        <v>1957</v>
      </c>
      <c r="G172" s="232" t="s">
        <v>217</v>
      </c>
      <c r="H172" s="233" t="n">
        <v>2</v>
      </c>
      <c r="I172" s="234" t="n">
        <v>19.49</v>
      </c>
      <c r="J172" s="234" t="n">
        <f aca="false">ROUND(I172*H172,2)</f>
        <v>38.98</v>
      </c>
      <c r="K172" s="235"/>
      <c r="L172" s="236"/>
      <c r="M172" s="237"/>
      <c r="N172" s="238" t="s">
        <v>36</v>
      </c>
      <c r="O172" s="225" t="n">
        <v>0</v>
      </c>
      <c r="P172" s="225" t="n">
        <f aca="false">O172*H172</f>
        <v>0</v>
      </c>
      <c r="Q172" s="225" t="n">
        <v>0.00012</v>
      </c>
      <c r="R172" s="225" t="n">
        <f aca="false">Q172*H172</f>
        <v>0.00024</v>
      </c>
      <c r="S172" s="225" t="n">
        <v>0</v>
      </c>
      <c r="T172" s="226" t="n">
        <f aca="false">S172*H172</f>
        <v>0</v>
      </c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R172" s="227" t="s">
        <v>1011</v>
      </c>
      <c r="AT172" s="227" t="s">
        <v>220</v>
      </c>
      <c r="AU172" s="227" t="s">
        <v>161</v>
      </c>
      <c r="AY172" s="3" t="s">
        <v>158</v>
      </c>
      <c r="BE172" s="228" t="n">
        <f aca="false">IF(N172="základná",J172,0)</f>
        <v>0</v>
      </c>
      <c r="BF172" s="228" t="n">
        <f aca="false">IF(N172="znížená",J172,0)</f>
        <v>38.98</v>
      </c>
      <c r="BG172" s="228" t="n">
        <f aca="false">IF(N172="zákl. prenesená",J172,0)</f>
        <v>0</v>
      </c>
      <c r="BH172" s="228" t="n">
        <f aca="false">IF(N172="zníž. prenesená",J172,0)</f>
        <v>0</v>
      </c>
      <c r="BI172" s="228" t="n">
        <f aca="false">IF(N172="nulová",J172,0)</f>
        <v>0</v>
      </c>
      <c r="BJ172" s="3" t="s">
        <v>161</v>
      </c>
      <c r="BK172" s="228" t="n">
        <f aca="false">ROUND(I172*H172,2)</f>
        <v>38.98</v>
      </c>
      <c r="BL172" s="3" t="s">
        <v>1011</v>
      </c>
      <c r="BM172" s="227" t="s">
        <v>1958</v>
      </c>
    </row>
    <row r="173" s="26" customFormat="true" ht="16.5" hidden="false" customHeight="true" outlineLevel="0" collapsed="false">
      <c r="A173" s="19"/>
      <c r="B173" s="20"/>
      <c r="C173" s="216" t="s">
        <v>617</v>
      </c>
      <c r="D173" s="216" t="s">
        <v>162</v>
      </c>
      <c r="E173" s="217" t="s">
        <v>1959</v>
      </c>
      <c r="F173" s="218" t="s">
        <v>1960</v>
      </c>
      <c r="G173" s="219" t="s">
        <v>274</v>
      </c>
      <c r="H173" s="220" t="n">
        <v>596.05</v>
      </c>
      <c r="I173" s="221" t="n">
        <v>1</v>
      </c>
      <c r="J173" s="221" t="n">
        <f aca="false">ROUND(I173*H173,2)</f>
        <v>596.05</v>
      </c>
      <c r="K173" s="222"/>
      <c r="L173" s="25"/>
      <c r="M173" s="223"/>
      <c r="N173" s="224" t="s">
        <v>36</v>
      </c>
      <c r="O173" s="225" t="n">
        <v>0</v>
      </c>
      <c r="P173" s="225" t="n">
        <f aca="false">O173*H173</f>
        <v>0</v>
      </c>
      <c r="Q173" s="225" t="n">
        <v>0</v>
      </c>
      <c r="R173" s="225" t="n">
        <f aca="false">Q173*H173</f>
        <v>0</v>
      </c>
      <c r="S173" s="225" t="n">
        <v>0</v>
      </c>
      <c r="T173" s="226" t="n">
        <f aca="false">S173*H173</f>
        <v>0</v>
      </c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R173" s="227" t="s">
        <v>166</v>
      </c>
      <c r="AT173" s="227" t="s">
        <v>162</v>
      </c>
      <c r="AU173" s="227" t="s">
        <v>161</v>
      </c>
      <c r="AY173" s="3" t="s">
        <v>158</v>
      </c>
      <c r="BE173" s="228" t="n">
        <f aca="false">IF(N173="základná",J173,0)</f>
        <v>0</v>
      </c>
      <c r="BF173" s="228" t="n">
        <f aca="false">IF(N173="znížená",J173,0)</f>
        <v>596.05</v>
      </c>
      <c r="BG173" s="228" t="n">
        <f aca="false">IF(N173="zákl. prenesená",J173,0)</f>
        <v>0</v>
      </c>
      <c r="BH173" s="228" t="n">
        <f aca="false">IF(N173="zníž. prenesená",J173,0)</f>
        <v>0</v>
      </c>
      <c r="BI173" s="228" t="n">
        <f aca="false">IF(N173="nulová",J173,0)</f>
        <v>0</v>
      </c>
      <c r="BJ173" s="3" t="s">
        <v>161</v>
      </c>
      <c r="BK173" s="228" t="n">
        <f aca="false">ROUND(I173*H173,2)</f>
        <v>596.05</v>
      </c>
      <c r="BL173" s="3" t="s">
        <v>166</v>
      </c>
      <c r="BM173" s="227" t="s">
        <v>1961</v>
      </c>
    </row>
    <row r="174" s="26" customFormat="true" ht="16.5" hidden="false" customHeight="true" outlineLevel="0" collapsed="false">
      <c r="A174" s="19"/>
      <c r="B174" s="20"/>
      <c r="C174" s="216" t="s">
        <v>294</v>
      </c>
      <c r="D174" s="216" t="s">
        <v>162</v>
      </c>
      <c r="E174" s="217" t="s">
        <v>1962</v>
      </c>
      <c r="F174" s="218" t="s">
        <v>1963</v>
      </c>
      <c r="G174" s="219" t="s">
        <v>212</v>
      </c>
      <c r="H174" s="220" t="n">
        <v>100</v>
      </c>
      <c r="I174" s="221" t="n">
        <v>1.53</v>
      </c>
      <c r="J174" s="221" t="n">
        <f aca="false">ROUND(I174*H174,2)</f>
        <v>153</v>
      </c>
      <c r="K174" s="222"/>
      <c r="L174" s="25"/>
      <c r="M174" s="223"/>
      <c r="N174" s="224" t="s">
        <v>36</v>
      </c>
      <c r="O174" s="225" t="n">
        <v>0</v>
      </c>
      <c r="P174" s="225" t="n">
        <f aca="false">O174*H174</f>
        <v>0</v>
      </c>
      <c r="Q174" s="225" t="n">
        <v>0</v>
      </c>
      <c r="R174" s="225" t="n">
        <f aca="false">Q174*H174</f>
        <v>0</v>
      </c>
      <c r="S174" s="225" t="n">
        <v>0</v>
      </c>
      <c r="T174" s="226" t="n">
        <f aca="false">S174*H174</f>
        <v>0</v>
      </c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R174" s="227" t="s">
        <v>166</v>
      </c>
      <c r="AT174" s="227" t="s">
        <v>162</v>
      </c>
      <c r="AU174" s="227" t="s">
        <v>161</v>
      </c>
      <c r="AY174" s="3" t="s">
        <v>158</v>
      </c>
      <c r="BE174" s="228" t="n">
        <f aca="false">IF(N174="základná",J174,0)</f>
        <v>0</v>
      </c>
      <c r="BF174" s="228" t="n">
        <f aca="false">IF(N174="znížená",J174,0)</f>
        <v>153</v>
      </c>
      <c r="BG174" s="228" t="n">
        <f aca="false">IF(N174="zákl. prenesená",J174,0)</f>
        <v>0</v>
      </c>
      <c r="BH174" s="228" t="n">
        <f aca="false">IF(N174="zníž. prenesená",J174,0)</f>
        <v>0</v>
      </c>
      <c r="BI174" s="228" t="n">
        <f aca="false">IF(N174="nulová",J174,0)</f>
        <v>0</v>
      </c>
      <c r="BJ174" s="3" t="s">
        <v>161</v>
      </c>
      <c r="BK174" s="228" t="n">
        <f aca="false">ROUND(I174*H174,2)</f>
        <v>153</v>
      </c>
      <c r="BL174" s="3" t="s">
        <v>166</v>
      </c>
      <c r="BM174" s="227" t="s">
        <v>1964</v>
      </c>
    </row>
    <row r="175" s="26" customFormat="true" ht="24.15" hidden="false" customHeight="true" outlineLevel="0" collapsed="false">
      <c r="A175" s="19"/>
      <c r="B175" s="20"/>
      <c r="C175" s="216" t="s">
        <v>1965</v>
      </c>
      <c r="D175" s="216" t="s">
        <v>162</v>
      </c>
      <c r="E175" s="217" t="s">
        <v>1966</v>
      </c>
      <c r="F175" s="218" t="s">
        <v>1967</v>
      </c>
      <c r="G175" s="219" t="s">
        <v>212</v>
      </c>
      <c r="H175" s="220" t="n">
        <v>100</v>
      </c>
      <c r="I175" s="221" t="n">
        <v>0.89</v>
      </c>
      <c r="J175" s="221" t="n">
        <f aca="false">ROUND(I175*H175,2)</f>
        <v>89</v>
      </c>
      <c r="K175" s="222"/>
      <c r="L175" s="25"/>
      <c r="M175" s="223"/>
      <c r="N175" s="224" t="s">
        <v>36</v>
      </c>
      <c r="O175" s="225" t="n">
        <v>0.0525</v>
      </c>
      <c r="P175" s="225" t="n">
        <f aca="false">O175*H175</f>
        <v>5.25</v>
      </c>
      <c r="Q175" s="225" t="n">
        <v>0.0001</v>
      </c>
      <c r="R175" s="225" t="n">
        <f aca="false">Q175*H175</f>
        <v>0.01</v>
      </c>
      <c r="S175" s="225" t="n">
        <v>0</v>
      </c>
      <c r="T175" s="226" t="n">
        <f aca="false">S175*H175</f>
        <v>0</v>
      </c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R175" s="227" t="s">
        <v>1011</v>
      </c>
      <c r="AT175" s="227" t="s">
        <v>162</v>
      </c>
      <c r="AU175" s="227" t="s">
        <v>161</v>
      </c>
      <c r="AY175" s="3" t="s">
        <v>158</v>
      </c>
      <c r="BE175" s="228" t="n">
        <f aca="false">IF(N175="základná",J175,0)</f>
        <v>0</v>
      </c>
      <c r="BF175" s="228" t="n">
        <f aca="false">IF(N175="znížená",J175,0)</f>
        <v>89</v>
      </c>
      <c r="BG175" s="228" t="n">
        <f aca="false">IF(N175="zákl. prenesená",J175,0)</f>
        <v>0</v>
      </c>
      <c r="BH175" s="228" t="n">
        <f aca="false">IF(N175="zníž. prenesená",J175,0)</f>
        <v>0</v>
      </c>
      <c r="BI175" s="228" t="n">
        <f aca="false">IF(N175="nulová",J175,0)</f>
        <v>0</v>
      </c>
      <c r="BJ175" s="3" t="s">
        <v>161</v>
      </c>
      <c r="BK175" s="228" t="n">
        <f aca="false">ROUND(I175*H175,2)</f>
        <v>89</v>
      </c>
      <c r="BL175" s="3" t="s">
        <v>1011</v>
      </c>
      <c r="BM175" s="227" t="s">
        <v>1968</v>
      </c>
    </row>
    <row r="176" s="200" customFormat="true" ht="22.8" hidden="false" customHeight="true" outlineLevel="0" collapsed="false">
      <c r="B176" s="201"/>
      <c r="C176" s="202"/>
      <c r="D176" s="203" t="s">
        <v>69</v>
      </c>
      <c r="E176" s="214" t="s">
        <v>248</v>
      </c>
      <c r="F176" s="214" t="s">
        <v>249</v>
      </c>
      <c r="G176" s="202"/>
      <c r="H176" s="202"/>
      <c r="I176" s="202"/>
      <c r="J176" s="215" t="n">
        <f aca="false">BK176</f>
        <v>1154.22</v>
      </c>
      <c r="K176" s="202"/>
      <c r="L176" s="206"/>
      <c r="M176" s="207"/>
      <c r="N176" s="208"/>
      <c r="O176" s="208"/>
      <c r="P176" s="209" t="n">
        <f aca="false">P177</f>
        <v>0</v>
      </c>
      <c r="Q176" s="208"/>
      <c r="R176" s="209" t="n">
        <f aca="false">R177</f>
        <v>0</v>
      </c>
      <c r="S176" s="208"/>
      <c r="T176" s="210" t="n">
        <f aca="false">T177</f>
        <v>0</v>
      </c>
      <c r="AR176" s="211" t="s">
        <v>78</v>
      </c>
      <c r="AT176" s="212" t="s">
        <v>69</v>
      </c>
      <c r="AU176" s="212" t="s">
        <v>78</v>
      </c>
      <c r="AY176" s="211" t="s">
        <v>158</v>
      </c>
      <c r="BK176" s="213" t="n">
        <f aca="false">BK177</f>
        <v>1154.22</v>
      </c>
    </row>
    <row r="177" s="26" customFormat="true" ht="33" hidden="false" customHeight="true" outlineLevel="0" collapsed="false">
      <c r="A177" s="19"/>
      <c r="B177" s="20"/>
      <c r="C177" s="216" t="s">
        <v>263</v>
      </c>
      <c r="D177" s="216" t="s">
        <v>162</v>
      </c>
      <c r="E177" s="217" t="s">
        <v>1497</v>
      </c>
      <c r="F177" s="218" t="s">
        <v>1498</v>
      </c>
      <c r="G177" s="219" t="s">
        <v>230</v>
      </c>
      <c r="H177" s="220" t="n">
        <v>36.092</v>
      </c>
      <c r="I177" s="221" t="n">
        <v>31.98</v>
      </c>
      <c r="J177" s="221" t="n">
        <f aca="false">ROUND(I177*H177,2)</f>
        <v>1154.22</v>
      </c>
      <c r="K177" s="222"/>
      <c r="L177" s="25"/>
      <c r="M177" s="223"/>
      <c r="N177" s="224" t="s">
        <v>36</v>
      </c>
      <c r="O177" s="225" t="n">
        <v>0</v>
      </c>
      <c r="P177" s="225" t="n">
        <f aca="false">O177*H177</f>
        <v>0</v>
      </c>
      <c r="Q177" s="225" t="n">
        <v>0</v>
      </c>
      <c r="R177" s="225" t="n">
        <f aca="false">Q177*H177</f>
        <v>0</v>
      </c>
      <c r="S177" s="225" t="n">
        <v>0</v>
      </c>
      <c r="T177" s="226" t="n">
        <f aca="false">S177*H177</f>
        <v>0</v>
      </c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R177" s="227" t="s">
        <v>166</v>
      </c>
      <c r="AT177" s="227" t="s">
        <v>162</v>
      </c>
      <c r="AU177" s="227" t="s">
        <v>161</v>
      </c>
      <c r="AY177" s="3" t="s">
        <v>158</v>
      </c>
      <c r="BE177" s="228" t="n">
        <f aca="false">IF(N177="základná",J177,0)</f>
        <v>0</v>
      </c>
      <c r="BF177" s="228" t="n">
        <f aca="false">IF(N177="znížená",J177,0)</f>
        <v>1154.22</v>
      </c>
      <c r="BG177" s="228" t="n">
        <f aca="false">IF(N177="zákl. prenesená",J177,0)</f>
        <v>0</v>
      </c>
      <c r="BH177" s="228" t="n">
        <f aca="false">IF(N177="zníž. prenesená",J177,0)</f>
        <v>0</v>
      </c>
      <c r="BI177" s="228" t="n">
        <f aca="false">IF(N177="nulová",J177,0)</f>
        <v>0</v>
      </c>
      <c r="BJ177" s="3" t="s">
        <v>161</v>
      </c>
      <c r="BK177" s="228" t="n">
        <f aca="false">ROUND(I177*H177,2)</f>
        <v>1154.22</v>
      </c>
      <c r="BL177" s="3" t="s">
        <v>166</v>
      </c>
      <c r="BM177" s="227" t="s">
        <v>1969</v>
      </c>
    </row>
    <row r="178" s="200" customFormat="true" ht="25.9" hidden="false" customHeight="true" outlineLevel="0" collapsed="false">
      <c r="B178" s="201"/>
      <c r="C178" s="202"/>
      <c r="D178" s="203" t="s">
        <v>69</v>
      </c>
      <c r="E178" s="204" t="s">
        <v>1370</v>
      </c>
      <c r="F178" s="204" t="s">
        <v>1970</v>
      </c>
      <c r="G178" s="202"/>
      <c r="H178" s="202"/>
      <c r="I178" s="202"/>
      <c r="J178" s="205" t="n">
        <f aca="false">BK178</f>
        <v>255.28</v>
      </c>
      <c r="K178" s="202"/>
      <c r="L178" s="206"/>
      <c r="M178" s="207"/>
      <c r="N178" s="208"/>
      <c r="O178" s="208"/>
      <c r="P178" s="209" t="n">
        <f aca="false">P179</f>
        <v>4.33568</v>
      </c>
      <c r="Q178" s="208"/>
      <c r="R178" s="209" t="n">
        <f aca="false">R179</f>
        <v>0.00888</v>
      </c>
      <c r="S178" s="208"/>
      <c r="T178" s="210" t="n">
        <f aca="false">T179</f>
        <v>0</v>
      </c>
      <c r="AR178" s="211" t="s">
        <v>161</v>
      </c>
      <c r="AT178" s="212" t="s">
        <v>69</v>
      </c>
      <c r="AU178" s="212" t="s">
        <v>70</v>
      </c>
      <c r="AY178" s="211" t="s">
        <v>158</v>
      </c>
      <c r="BK178" s="213" t="n">
        <f aca="false">BK179</f>
        <v>255.28</v>
      </c>
    </row>
    <row r="179" s="26" customFormat="true" ht="24.15" hidden="false" customHeight="true" outlineLevel="0" collapsed="false">
      <c r="A179" s="19"/>
      <c r="B179" s="20"/>
      <c r="C179" s="216" t="s">
        <v>1971</v>
      </c>
      <c r="D179" s="216" t="s">
        <v>162</v>
      </c>
      <c r="E179" s="217" t="s">
        <v>1972</v>
      </c>
      <c r="F179" s="218" t="s">
        <v>1973</v>
      </c>
      <c r="G179" s="219" t="s">
        <v>217</v>
      </c>
      <c r="H179" s="220" t="n">
        <v>8</v>
      </c>
      <c r="I179" s="221" t="n">
        <v>31.91</v>
      </c>
      <c r="J179" s="221" t="n">
        <f aca="false">ROUND(I179*H179,2)</f>
        <v>255.28</v>
      </c>
      <c r="K179" s="222"/>
      <c r="L179" s="25"/>
      <c r="M179" s="223"/>
      <c r="N179" s="224" t="s">
        <v>36</v>
      </c>
      <c r="O179" s="225" t="n">
        <v>0.54196</v>
      </c>
      <c r="P179" s="225" t="n">
        <f aca="false">O179*H179</f>
        <v>4.33568</v>
      </c>
      <c r="Q179" s="225" t="n">
        <v>0.00111</v>
      </c>
      <c r="R179" s="225" t="n">
        <f aca="false">Q179*H179</f>
        <v>0.00888</v>
      </c>
      <c r="S179" s="225" t="n">
        <v>0</v>
      </c>
      <c r="T179" s="226" t="n">
        <f aca="false">S179*H179</f>
        <v>0</v>
      </c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R179" s="227" t="s">
        <v>261</v>
      </c>
      <c r="AT179" s="227" t="s">
        <v>162</v>
      </c>
      <c r="AU179" s="227" t="s">
        <v>78</v>
      </c>
      <c r="AY179" s="3" t="s">
        <v>158</v>
      </c>
      <c r="BE179" s="228" t="n">
        <f aca="false">IF(N179="základná",J179,0)</f>
        <v>0</v>
      </c>
      <c r="BF179" s="228" t="n">
        <f aca="false">IF(N179="znížená",J179,0)</f>
        <v>255.28</v>
      </c>
      <c r="BG179" s="228" t="n">
        <f aca="false">IF(N179="zákl. prenesená",J179,0)</f>
        <v>0</v>
      </c>
      <c r="BH179" s="228" t="n">
        <f aca="false">IF(N179="zníž. prenesená",J179,0)</f>
        <v>0</v>
      </c>
      <c r="BI179" s="228" t="n">
        <f aca="false">IF(N179="nulová",J179,0)</f>
        <v>0</v>
      </c>
      <c r="BJ179" s="3" t="s">
        <v>161</v>
      </c>
      <c r="BK179" s="228" t="n">
        <f aca="false">ROUND(I179*H179,2)</f>
        <v>255.28</v>
      </c>
      <c r="BL179" s="3" t="s">
        <v>261</v>
      </c>
      <c r="BM179" s="227" t="s">
        <v>1974</v>
      </c>
    </row>
    <row r="180" s="200" customFormat="true" ht="25.9" hidden="false" customHeight="true" outlineLevel="0" collapsed="false">
      <c r="B180" s="201"/>
      <c r="C180" s="202"/>
      <c r="D180" s="203" t="s">
        <v>69</v>
      </c>
      <c r="E180" s="204" t="s">
        <v>254</v>
      </c>
      <c r="F180" s="204" t="s">
        <v>255</v>
      </c>
      <c r="G180" s="202"/>
      <c r="H180" s="202"/>
      <c r="I180" s="202"/>
      <c r="J180" s="205" t="n">
        <f aca="false">BK180</f>
        <v>310</v>
      </c>
      <c r="K180" s="202"/>
      <c r="L180" s="206"/>
      <c r="M180" s="207"/>
      <c r="N180" s="208"/>
      <c r="O180" s="208"/>
      <c r="P180" s="209" t="n">
        <f aca="false">P181</f>
        <v>3.89545</v>
      </c>
      <c r="Q180" s="208"/>
      <c r="R180" s="209" t="n">
        <f aca="false">R181</f>
        <v>0.02498</v>
      </c>
      <c r="S180" s="208"/>
      <c r="T180" s="210" t="n">
        <f aca="false">T181</f>
        <v>0</v>
      </c>
      <c r="AR180" s="211" t="s">
        <v>161</v>
      </c>
      <c r="AT180" s="212" t="s">
        <v>69</v>
      </c>
      <c r="AU180" s="212" t="s">
        <v>70</v>
      </c>
      <c r="AY180" s="211" t="s">
        <v>158</v>
      </c>
      <c r="BK180" s="213" t="n">
        <f aca="false">BK181</f>
        <v>310</v>
      </c>
    </row>
    <row r="181" s="200" customFormat="true" ht="22.8" hidden="false" customHeight="true" outlineLevel="0" collapsed="false">
      <c r="B181" s="201"/>
      <c r="C181" s="202"/>
      <c r="D181" s="203" t="s">
        <v>69</v>
      </c>
      <c r="E181" s="214" t="s">
        <v>1975</v>
      </c>
      <c r="F181" s="214" t="s">
        <v>1976</v>
      </c>
      <c r="G181" s="202"/>
      <c r="H181" s="202"/>
      <c r="I181" s="202"/>
      <c r="J181" s="215" t="n">
        <f aca="false">BK181</f>
        <v>310</v>
      </c>
      <c r="K181" s="202"/>
      <c r="L181" s="206"/>
      <c r="M181" s="207"/>
      <c r="N181" s="208"/>
      <c r="O181" s="208"/>
      <c r="P181" s="209" t="n">
        <f aca="false">SUM(P182:P183)</f>
        <v>3.89545</v>
      </c>
      <c r="Q181" s="208"/>
      <c r="R181" s="209" t="n">
        <f aca="false">SUM(R182:R183)</f>
        <v>0.02498</v>
      </c>
      <c r="S181" s="208"/>
      <c r="T181" s="210" t="n">
        <f aca="false">SUM(T182:T183)</f>
        <v>0</v>
      </c>
      <c r="AR181" s="211" t="s">
        <v>161</v>
      </c>
      <c r="AT181" s="212" t="s">
        <v>69</v>
      </c>
      <c r="AU181" s="212" t="s">
        <v>78</v>
      </c>
      <c r="AY181" s="211" t="s">
        <v>158</v>
      </c>
      <c r="BK181" s="213" t="n">
        <f aca="false">SUM(BK182:BK183)</f>
        <v>310</v>
      </c>
    </row>
    <row r="182" s="26" customFormat="true" ht="16.5" hidden="false" customHeight="true" outlineLevel="0" collapsed="false">
      <c r="A182" s="19"/>
      <c r="B182" s="20"/>
      <c r="C182" s="216" t="s">
        <v>1977</v>
      </c>
      <c r="D182" s="216" t="s">
        <v>162</v>
      </c>
      <c r="E182" s="217" t="s">
        <v>1978</v>
      </c>
      <c r="F182" s="218" t="s">
        <v>1979</v>
      </c>
      <c r="G182" s="219" t="s">
        <v>217</v>
      </c>
      <c r="H182" s="220" t="n">
        <v>1</v>
      </c>
      <c r="I182" s="221" t="n">
        <v>130</v>
      </c>
      <c r="J182" s="221" t="n">
        <f aca="false">ROUND(I182*H182,2)</f>
        <v>130</v>
      </c>
      <c r="K182" s="222"/>
      <c r="L182" s="25"/>
      <c r="M182" s="223"/>
      <c r="N182" s="224" t="s">
        <v>36</v>
      </c>
      <c r="O182" s="225" t="n">
        <v>3.89545</v>
      </c>
      <c r="P182" s="225" t="n">
        <f aca="false">O182*H182</f>
        <v>3.89545</v>
      </c>
      <c r="Q182" s="225" t="n">
        <v>0.02498</v>
      </c>
      <c r="R182" s="225" t="n">
        <f aca="false">Q182*H182</f>
        <v>0.02498</v>
      </c>
      <c r="S182" s="225" t="n">
        <v>0</v>
      </c>
      <c r="T182" s="226" t="n">
        <f aca="false">S182*H182</f>
        <v>0</v>
      </c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R182" s="227" t="s">
        <v>261</v>
      </c>
      <c r="AT182" s="227" t="s">
        <v>162</v>
      </c>
      <c r="AU182" s="227" t="s">
        <v>161</v>
      </c>
      <c r="AY182" s="3" t="s">
        <v>158</v>
      </c>
      <c r="BE182" s="228" t="n">
        <f aca="false">IF(N182="základná",J182,0)</f>
        <v>0</v>
      </c>
      <c r="BF182" s="228" t="n">
        <f aca="false">IF(N182="znížená",J182,0)</f>
        <v>130</v>
      </c>
      <c r="BG182" s="228" t="n">
        <f aca="false">IF(N182="zákl. prenesená",J182,0)</f>
        <v>0</v>
      </c>
      <c r="BH182" s="228" t="n">
        <f aca="false">IF(N182="zníž. prenesená",J182,0)</f>
        <v>0</v>
      </c>
      <c r="BI182" s="228" t="n">
        <f aca="false">IF(N182="nulová",J182,0)</f>
        <v>0</v>
      </c>
      <c r="BJ182" s="3" t="s">
        <v>161</v>
      </c>
      <c r="BK182" s="228" t="n">
        <f aca="false">ROUND(I182*H182,2)</f>
        <v>130</v>
      </c>
      <c r="BL182" s="3" t="s">
        <v>261</v>
      </c>
      <c r="BM182" s="227" t="s">
        <v>1980</v>
      </c>
    </row>
    <row r="183" s="26" customFormat="true" ht="16.5" hidden="false" customHeight="true" outlineLevel="0" collapsed="false">
      <c r="A183" s="19"/>
      <c r="B183" s="20"/>
      <c r="C183" s="229" t="s">
        <v>1981</v>
      </c>
      <c r="D183" s="229" t="s">
        <v>220</v>
      </c>
      <c r="E183" s="230" t="s">
        <v>1982</v>
      </c>
      <c r="F183" s="231" t="s">
        <v>1983</v>
      </c>
      <c r="G183" s="232" t="s">
        <v>217</v>
      </c>
      <c r="H183" s="233" t="n">
        <v>1</v>
      </c>
      <c r="I183" s="234" t="n">
        <v>180</v>
      </c>
      <c r="J183" s="234" t="n">
        <f aca="false">ROUND(I183*H183,2)</f>
        <v>180</v>
      </c>
      <c r="K183" s="235"/>
      <c r="L183" s="236"/>
      <c r="M183" s="237"/>
      <c r="N183" s="238" t="s">
        <v>36</v>
      </c>
      <c r="O183" s="225" t="n">
        <v>0</v>
      </c>
      <c r="P183" s="225" t="n">
        <f aca="false">O183*H183</f>
        <v>0</v>
      </c>
      <c r="Q183" s="225" t="n">
        <v>0</v>
      </c>
      <c r="R183" s="225" t="n">
        <f aca="false">Q183*H183</f>
        <v>0</v>
      </c>
      <c r="S183" s="225" t="n">
        <v>0</v>
      </c>
      <c r="T183" s="226" t="n">
        <f aca="false">S183*H183</f>
        <v>0</v>
      </c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R183" s="227" t="s">
        <v>224</v>
      </c>
      <c r="AT183" s="227" t="s">
        <v>220</v>
      </c>
      <c r="AU183" s="227" t="s">
        <v>161</v>
      </c>
      <c r="AY183" s="3" t="s">
        <v>158</v>
      </c>
      <c r="BE183" s="228" t="n">
        <f aca="false">IF(N183="základná",J183,0)</f>
        <v>0</v>
      </c>
      <c r="BF183" s="228" t="n">
        <f aca="false">IF(N183="znížená",J183,0)</f>
        <v>180</v>
      </c>
      <c r="BG183" s="228" t="n">
        <f aca="false">IF(N183="zákl. prenesená",J183,0)</f>
        <v>0</v>
      </c>
      <c r="BH183" s="228" t="n">
        <f aca="false">IF(N183="zníž. prenesená",J183,0)</f>
        <v>0</v>
      </c>
      <c r="BI183" s="228" t="n">
        <f aca="false">IF(N183="nulová",J183,0)</f>
        <v>0</v>
      </c>
      <c r="BJ183" s="3" t="s">
        <v>161</v>
      </c>
      <c r="BK183" s="228" t="n">
        <f aca="false">ROUND(I183*H183,2)</f>
        <v>180</v>
      </c>
      <c r="BL183" s="3" t="s">
        <v>261</v>
      </c>
      <c r="BM183" s="227" t="s">
        <v>1984</v>
      </c>
    </row>
    <row r="184" s="200" customFormat="true" ht="25.9" hidden="false" customHeight="true" outlineLevel="0" collapsed="false">
      <c r="B184" s="201"/>
      <c r="C184" s="202"/>
      <c r="D184" s="203" t="s">
        <v>69</v>
      </c>
      <c r="E184" s="204" t="s">
        <v>1985</v>
      </c>
      <c r="F184" s="204" t="s">
        <v>1986</v>
      </c>
      <c r="G184" s="202"/>
      <c r="H184" s="202"/>
      <c r="I184" s="202"/>
      <c r="J184" s="205" t="n">
        <f aca="false">BK184</f>
        <v>405.21</v>
      </c>
      <c r="K184" s="202"/>
      <c r="L184" s="206"/>
      <c r="M184" s="207"/>
      <c r="N184" s="208"/>
      <c r="O184" s="208"/>
      <c r="P184" s="209" t="n">
        <f aca="false">SUM(P185:P186)</f>
        <v>20.13643</v>
      </c>
      <c r="Q184" s="208"/>
      <c r="R184" s="209" t="n">
        <f aca="false">SUM(R185:R186)</f>
        <v>0</v>
      </c>
      <c r="S184" s="208"/>
      <c r="T184" s="210" t="n">
        <f aca="false">SUM(T185:T186)</f>
        <v>0</v>
      </c>
      <c r="AR184" s="211" t="s">
        <v>166</v>
      </c>
      <c r="AT184" s="212" t="s">
        <v>69</v>
      </c>
      <c r="AU184" s="212" t="s">
        <v>70</v>
      </c>
      <c r="AY184" s="211" t="s">
        <v>158</v>
      </c>
      <c r="BK184" s="213" t="n">
        <f aca="false">SUM(BK185:BK186)</f>
        <v>405.21</v>
      </c>
    </row>
    <row r="185" s="26" customFormat="true" ht="24.15" hidden="false" customHeight="true" outlineLevel="0" collapsed="false">
      <c r="A185" s="19"/>
      <c r="B185" s="20"/>
      <c r="C185" s="216" t="s">
        <v>1987</v>
      </c>
      <c r="D185" s="216" t="s">
        <v>162</v>
      </c>
      <c r="E185" s="217" t="s">
        <v>1988</v>
      </c>
      <c r="F185" s="218" t="s">
        <v>1989</v>
      </c>
      <c r="G185" s="219" t="s">
        <v>1990</v>
      </c>
      <c r="H185" s="220" t="n">
        <v>1</v>
      </c>
      <c r="I185" s="221" t="n">
        <v>89.21</v>
      </c>
      <c r="J185" s="221" t="n">
        <f aca="false">ROUND(I185*H185,2)</f>
        <v>89.21</v>
      </c>
      <c r="K185" s="222"/>
      <c r="L185" s="25"/>
      <c r="M185" s="223"/>
      <c r="N185" s="224" t="s">
        <v>36</v>
      </c>
      <c r="O185" s="225" t="n">
        <v>4.23643</v>
      </c>
      <c r="P185" s="225" t="n">
        <f aca="false">O185*H185</f>
        <v>4.23643</v>
      </c>
      <c r="Q185" s="225" t="n">
        <v>0</v>
      </c>
      <c r="R185" s="225" t="n">
        <f aca="false">Q185*H185</f>
        <v>0</v>
      </c>
      <c r="S185" s="225" t="n">
        <v>0</v>
      </c>
      <c r="T185" s="226" t="n">
        <f aca="false">S185*H185</f>
        <v>0</v>
      </c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R185" s="227" t="s">
        <v>1011</v>
      </c>
      <c r="AT185" s="227" t="s">
        <v>162</v>
      </c>
      <c r="AU185" s="227" t="s">
        <v>78</v>
      </c>
      <c r="AY185" s="3" t="s">
        <v>158</v>
      </c>
      <c r="BE185" s="228" t="n">
        <f aca="false">IF(N185="základná",J185,0)</f>
        <v>0</v>
      </c>
      <c r="BF185" s="228" t="n">
        <f aca="false">IF(N185="znížená",J185,0)</f>
        <v>89.21</v>
      </c>
      <c r="BG185" s="228" t="n">
        <f aca="false">IF(N185="zákl. prenesená",J185,0)</f>
        <v>0</v>
      </c>
      <c r="BH185" s="228" t="n">
        <f aca="false">IF(N185="zníž. prenesená",J185,0)</f>
        <v>0</v>
      </c>
      <c r="BI185" s="228" t="n">
        <f aca="false">IF(N185="nulová",J185,0)</f>
        <v>0</v>
      </c>
      <c r="BJ185" s="3" t="s">
        <v>161</v>
      </c>
      <c r="BK185" s="228" t="n">
        <f aca="false">ROUND(I185*H185,2)</f>
        <v>89.21</v>
      </c>
      <c r="BL185" s="3" t="s">
        <v>1011</v>
      </c>
      <c r="BM185" s="227" t="s">
        <v>1991</v>
      </c>
    </row>
    <row r="186" s="26" customFormat="true" ht="21.75" hidden="false" customHeight="true" outlineLevel="0" collapsed="false">
      <c r="A186" s="19"/>
      <c r="B186" s="20"/>
      <c r="C186" s="216" t="s">
        <v>1992</v>
      </c>
      <c r="D186" s="216" t="s">
        <v>162</v>
      </c>
      <c r="E186" s="217" t="s">
        <v>1993</v>
      </c>
      <c r="F186" s="218" t="s">
        <v>1994</v>
      </c>
      <c r="G186" s="219" t="s">
        <v>212</v>
      </c>
      <c r="H186" s="220" t="n">
        <v>100</v>
      </c>
      <c r="I186" s="221" t="n">
        <v>3.16</v>
      </c>
      <c r="J186" s="221" t="n">
        <f aca="false">ROUND(I186*H186,2)</f>
        <v>316</v>
      </c>
      <c r="K186" s="222"/>
      <c r="L186" s="25"/>
      <c r="M186" s="223"/>
      <c r="N186" s="224" t="s">
        <v>36</v>
      </c>
      <c r="O186" s="225" t="n">
        <v>0.159</v>
      </c>
      <c r="P186" s="225" t="n">
        <f aca="false">O186*H186</f>
        <v>15.9</v>
      </c>
      <c r="Q186" s="225" t="n">
        <v>0</v>
      </c>
      <c r="R186" s="225" t="n">
        <f aca="false">Q186*H186</f>
        <v>0</v>
      </c>
      <c r="S186" s="225" t="n">
        <v>0</v>
      </c>
      <c r="T186" s="226" t="n">
        <f aca="false">S186*H186</f>
        <v>0</v>
      </c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R186" s="227" t="s">
        <v>1011</v>
      </c>
      <c r="AT186" s="227" t="s">
        <v>162</v>
      </c>
      <c r="AU186" s="227" t="s">
        <v>78</v>
      </c>
      <c r="AY186" s="3" t="s">
        <v>158</v>
      </c>
      <c r="BE186" s="228" t="n">
        <f aca="false">IF(N186="základná",J186,0)</f>
        <v>0</v>
      </c>
      <c r="BF186" s="228" t="n">
        <f aca="false">IF(N186="znížená",J186,0)</f>
        <v>316</v>
      </c>
      <c r="BG186" s="228" t="n">
        <f aca="false">IF(N186="zákl. prenesená",J186,0)</f>
        <v>0</v>
      </c>
      <c r="BH186" s="228" t="n">
        <f aca="false">IF(N186="zníž. prenesená",J186,0)</f>
        <v>0</v>
      </c>
      <c r="BI186" s="228" t="n">
        <f aca="false">IF(N186="nulová",J186,0)</f>
        <v>0</v>
      </c>
      <c r="BJ186" s="3" t="s">
        <v>161</v>
      </c>
      <c r="BK186" s="228" t="n">
        <f aca="false">ROUND(I186*H186,2)</f>
        <v>316</v>
      </c>
      <c r="BL186" s="3" t="s">
        <v>1011</v>
      </c>
      <c r="BM186" s="227" t="s">
        <v>1995</v>
      </c>
    </row>
    <row r="187" s="200" customFormat="true" ht="25.9" hidden="false" customHeight="true" outlineLevel="0" collapsed="false">
      <c r="B187" s="201"/>
      <c r="C187" s="202"/>
      <c r="D187" s="203" t="s">
        <v>69</v>
      </c>
      <c r="E187" s="204" t="s">
        <v>1117</v>
      </c>
      <c r="F187" s="204" t="s">
        <v>1118</v>
      </c>
      <c r="G187" s="202"/>
      <c r="H187" s="202"/>
      <c r="I187" s="202"/>
      <c r="J187" s="205" t="n">
        <f aca="false">BK187</f>
        <v>899.42</v>
      </c>
      <c r="K187" s="202"/>
      <c r="L187" s="206"/>
      <c r="M187" s="207"/>
      <c r="N187" s="208"/>
      <c r="O187" s="208"/>
      <c r="P187" s="209" t="n">
        <f aca="false">SUM(P188:P191)</f>
        <v>37.19</v>
      </c>
      <c r="Q187" s="208"/>
      <c r="R187" s="209" t="n">
        <f aca="false">SUM(R188:R191)</f>
        <v>0</v>
      </c>
      <c r="S187" s="208"/>
      <c r="T187" s="210" t="n">
        <f aca="false">SUM(T188:T191)</f>
        <v>0</v>
      </c>
      <c r="AR187" s="211" t="s">
        <v>166</v>
      </c>
      <c r="AT187" s="212" t="s">
        <v>69</v>
      </c>
      <c r="AU187" s="212" t="s">
        <v>70</v>
      </c>
      <c r="AY187" s="211" t="s">
        <v>158</v>
      </c>
      <c r="BK187" s="213" t="n">
        <f aca="false">SUM(BK188:BK191)</f>
        <v>899.42</v>
      </c>
    </row>
    <row r="188" s="26" customFormat="true" ht="16.5" hidden="false" customHeight="true" outlineLevel="0" collapsed="false">
      <c r="A188" s="19"/>
      <c r="B188" s="20"/>
      <c r="C188" s="216" t="s">
        <v>1996</v>
      </c>
      <c r="D188" s="216" t="s">
        <v>162</v>
      </c>
      <c r="E188" s="217" t="s">
        <v>1997</v>
      </c>
      <c r="F188" s="218" t="s">
        <v>1998</v>
      </c>
      <c r="G188" s="219" t="s">
        <v>190</v>
      </c>
      <c r="H188" s="220" t="n">
        <v>3</v>
      </c>
      <c r="I188" s="221" t="n">
        <v>120</v>
      </c>
      <c r="J188" s="221" t="n">
        <f aca="false">ROUND(I188*H188,2)</f>
        <v>360</v>
      </c>
      <c r="K188" s="222"/>
      <c r="L188" s="25"/>
      <c r="M188" s="223"/>
      <c r="N188" s="224" t="s">
        <v>36</v>
      </c>
      <c r="O188" s="225" t="n">
        <v>1.09</v>
      </c>
      <c r="P188" s="225" t="n">
        <f aca="false">O188*H188</f>
        <v>3.27</v>
      </c>
      <c r="Q188" s="225" t="n">
        <v>0</v>
      </c>
      <c r="R188" s="225" t="n">
        <f aca="false">Q188*H188</f>
        <v>0</v>
      </c>
      <c r="S188" s="225" t="n">
        <v>0</v>
      </c>
      <c r="T188" s="226" t="n">
        <f aca="false">S188*H188</f>
        <v>0</v>
      </c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R188" s="227" t="s">
        <v>1011</v>
      </c>
      <c r="AT188" s="227" t="s">
        <v>162</v>
      </c>
      <c r="AU188" s="227" t="s">
        <v>78</v>
      </c>
      <c r="AY188" s="3" t="s">
        <v>158</v>
      </c>
      <c r="BE188" s="228" t="n">
        <f aca="false">IF(N188="základná",J188,0)</f>
        <v>0</v>
      </c>
      <c r="BF188" s="228" t="n">
        <f aca="false">IF(N188="znížená",J188,0)</f>
        <v>360</v>
      </c>
      <c r="BG188" s="228" t="n">
        <f aca="false">IF(N188="zákl. prenesená",J188,0)</f>
        <v>0</v>
      </c>
      <c r="BH188" s="228" t="n">
        <f aca="false">IF(N188="zníž. prenesená",J188,0)</f>
        <v>0</v>
      </c>
      <c r="BI188" s="228" t="n">
        <f aca="false">IF(N188="nulová",J188,0)</f>
        <v>0</v>
      </c>
      <c r="BJ188" s="3" t="s">
        <v>161</v>
      </c>
      <c r="BK188" s="228" t="n">
        <f aca="false">ROUND(I188*H188,2)</f>
        <v>360</v>
      </c>
      <c r="BL188" s="3" t="s">
        <v>1011</v>
      </c>
      <c r="BM188" s="227" t="s">
        <v>1999</v>
      </c>
    </row>
    <row r="189" s="26" customFormat="true" ht="33" hidden="false" customHeight="true" outlineLevel="0" collapsed="false">
      <c r="A189" s="19"/>
      <c r="B189" s="20"/>
      <c r="C189" s="216" t="s">
        <v>2000</v>
      </c>
      <c r="D189" s="216" t="s">
        <v>162</v>
      </c>
      <c r="E189" s="217" t="s">
        <v>1190</v>
      </c>
      <c r="F189" s="218" t="s">
        <v>1191</v>
      </c>
      <c r="G189" s="219" t="s">
        <v>190</v>
      </c>
      <c r="H189" s="220" t="n">
        <v>15</v>
      </c>
      <c r="I189" s="221" t="n">
        <v>15.3</v>
      </c>
      <c r="J189" s="221" t="n">
        <f aca="false">ROUND(I189*H189,2)</f>
        <v>229.5</v>
      </c>
      <c r="K189" s="222"/>
      <c r="L189" s="25"/>
      <c r="M189" s="223"/>
      <c r="N189" s="224" t="s">
        <v>36</v>
      </c>
      <c r="O189" s="225" t="n">
        <v>1.06</v>
      </c>
      <c r="P189" s="225" t="n">
        <f aca="false">O189*H189</f>
        <v>15.9</v>
      </c>
      <c r="Q189" s="225" t="n">
        <v>0</v>
      </c>
      <c r="R189" s="225" t="n">
        <f aca="false">Q189*H189</f>
        <v>0</v>
      </c>
      <c r="S189" s="225" t="n">
        <v>0</v>
      </c>
      <c r="T189" s="226" t="n">
        <f aca="false">S189*H189</f>
        <v>0</v>
      </c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R189" s="227" t="s">
        <v>1011</v>
      </c>
      <c r="AT189" s="227" t="s">
        <v>162</v>
      </c>
      <c r="AU189" s="227" t="s">
        <v>78</v>
      </c>
      <c r="AY189" s="3" t="s">
        <v>158</v>
      </c>
      <c r="BE189" s="228" t="n">
        <f aca="false">IF(N189="základná",J189,0)</f>
        <v>0</v>
      </c>
      <c r="BF189" s="228" t="n">
        <f aca="false">IF(N189="znížená",J189,0)</f>
        <v>229.5</v>
      </c>
      <c r="BG189" s="228" t="n">
        <f aca="false">IF(N189="zákl. prenesená",J189,0)</f>
        <v>0</v>
      </c>
      <c r="BH189" s="228" t="n">
        <f aca="false">IF(N189="zníž. prenesená",J189,0)</f>
        <v>0</v>
      </c>
      <c r="BI189" s="228" t="n">
        <f aca="false">IF(N189="nulová",J189,0)</f>
        <v>0</v>
      </c>
      <c r="BJ189" s="3" t="s">
        <v>161</v>
      </c>
      <c r="BK189" s="228" t="n">
        <f aca="false">ROUND(I189*H189,2)</f>
        <v>229.5</v>
      </c>
      <c r="BL189" s="3" t="s">
        <v>1011</v>
      </c>
      <c r="BM189" s="227" t="s">
        <v>2001</v>
      </c>
    </row>
    <row r="190" s="26" customFormat="true" ht="37.8" hidden="false" customHeight="true" outlineLevel="0" collapsed="false">
      <c r="A190" s="19"/>
      <c r="B190" s="20"/>
      <c r="C190" s="216" t="s">
        <v>2002</v>
      </c>
      <c r="D190" s="216" t="s">
        <v>162</v>
      </c>
      <c r="E190" s="217" t="s">
        <v>1120</v>
      </c>
      <c r="F190" s="218" t="s">
        <v>1121</v>
      </c>
      <c r="G190" s="219" t="s">
        <v>190</v>
      </c>
      <c r="H190" s="220" t="n">
        <v>10</v>
      </c>
      <c r="I190" s="221" t="n">
        <v>16.25</v>
      </c>
      <c r="J190" s="221" t="n">
        <f aca="false">ROUND(I190*H190,2)</f>
        <v>162.5</v>
      </c>
      <c r="K190" s="222"/>
      <c r="L190" s="25"/>
      <c r="M190" s="223"/>
      <c r="N190" s="224" t="s">
        <v>36</v>
      </c>
      <c r="O190" s="225" t="n">
        <v>1.06</v>
      </c>
      <c r="P190" s="225" t="n">
        <f aca="false">O190*H190</f>
        <v>10.6</v>
      </c>
      <c r="Q190" s="225" t="n">
        <v>0</v>
      </c>
      <c r="R190" s="225" t="n">
        <f aca="false">Q190*H190</f>
        <v>0</v>
      </c>
      <c r="S190" s="225" t="n">
        <v>0</v>
      </c>
      <c r="T190" s="226" t="n">
        <f aca="false">S190*H190</f>
        <v>0</v>
      </c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R190" s="227" t="s">
        <v>1011</v>
      </c>
      <c r="AT190" s="227" t="s">
        <v>162</v>
      </c>
      <c r="AU190" s="227" t="s">
        <v>78</v>
      </c>
      <c r="AY190" s="3" t="s">
        <v>158</v>
      </c>
      <c r="BE190" s="228" t="n">
        <f aca="false">IF(N190="základná",J190,0)</f>
        <v>0</v>
      </c>
      <c r="BF190" s="228" t="n">
        <f aca="false">IF(N190="znížená",J190,0)</f>
        <v>162.5</v>
      </c>
      <c r="BG190" s="228" t="n">
        <f aca="false">IF(N190="zákl. prenesená",J190,0)</f>
        <v>0</v>
      </c>
      <c r="BH190" s="228" t="n">
        <f aca="false">IF(N190="zníž. prenesená",J190,0)</f>
        <v>0</v>
      </c>
      <c r="BI190" s="228" t="n">
        <f aca="false">IF(N190="nulová",J190,0)</f>
        <v>0</v>
      </c>
      <c r="BJ190" s="3" t="s">
        <v>161</v>
      </c>
      <c r="BK190" s="228" t="n">
        <f aca="false">ROUND(I190*H190,2)</f>
        <v>162.5</v>
      </c>
      <c r="BL190" s="3" t="s">
        <v>1011</v>
      </c>
      <c r="BM190" s="227" t="s">
        <v>2003</v>
      </c>
    </row>
    <row r="191" s="26" customFormat="true" ht="33" hidden="false" customHeight="true" outlineLevel="0" collapsed="false">
      <c r="A191" s="19"/>
      <c r="B191" s="20"/>
      <c r="C191" s="216" t="s">
        <v>2004</v>
      </c>
      <c r="D191" s="216" t="s">
        <v>162</v>
      </c>
      <c r="E191" s="217" t="s">
        <v>1124</v>
      </c>
      <c r="F191" s="218" t="s">
        <v>1125</v>
      </c>
      <c r="G191" s="219" t="s">
        <v>190</v>
      </c>
      <c r="H191" s="220" t="n">
        <v>7</v>
      </c>
      <c r="I191" s="221" t="n">
        <v>21.06</v>
      </c>
      <c r="J191" s="221" t="n">
        <f aca="false">ROUND(I191*H191,2)</f>
        <v>147.42</v>
      </c>
      <c r="K191" s="222"/>
      <c r="L191" s="25"/>
      <c r="M191" s="239"/>
      <c r="N191" s="240" t="s">
        <v>36</v>
      </c>
      <c r="O191" s="241" t="n">
        <v>1.06</v>
      </c>
      <c r="P191" s="241" t="n">
        <f aca="false">O191*H191</f>
        <v>7.42</v>
      </c>
      <c r="Q191" s="241" t="n">
        <v>0</v>
      </c>
      <c r="R191" s="241" t="n">
        <f aca="false">Q191*H191</f>
        <v>0</v>
      </c>
      <c r="S191" s="241" t="n">
        <v>0</v>
      </c>
      <c r="T191" s="242" t="n">
        <f aca="false">S191*H191</f>
        <v>0</v>
      </c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R191" s="227" t="s">
        <v>1011</v>
      </c>
      <c r="AT191" s="227" t="s">
        <v>162</v>
      </c>
      <c r="AU191" s="227" t="s">
        <v>78</v>
      </c>
      <c r="AY191" s="3" t="s">
        <v>158</v>
      </c>
      <c r="BE191" s="228" t="n">
        <f aca="false">IF(N191="základná",J191,0)</f>
        <v>0</v>
      </c>
      <c r="BF191" s="228" t="n">
        <f aca="false">IF(N191="znížená",J191,0)</f>
        <v>147.42</v>
      </c>
      <c r="BG191" s="228" t="n">
        <f aca="false">IF(N191="zákl. prenesená",J191,0)</f>
        <v>0</v>
      </c>
      <c r="BH191" s="228" t="n">
        <f aca="false">IF(N191="zníž. prenesená",J191,0)</f>
        <v>0</v>
      </c>
      <c r="BI191" s="228" t="n">
        <f aca="false">IF(N191="nulová",J191,0)</f>
        <v>0</v>
      </c>
      <c r="BJ191" s="3" t="s">
        <v>161</v>
      </c>
      <c r="BK191" s="228" t="n">
        <f aca="false">ROUND(I191*H191,2)</f>
        <v>147.42</v>
      </c>
      <c r="BL191" s="3" t="s">
        <v>1011</v>
      </c>
      <c r="BM191" s="227" t="s">
        <v>2005</v>
      </c>
    </row>
    <row r="192" s="26" customFormat="true" ht="6.95" hidden="false" customHeight="true" outlineLevel="0" collapsed="false">
      <c r="A192" s="19"/>
      <c r="B192" s="53"/>
      <c r="C192" s="54"/>
      <c r="D192" s="54"/>
      <c r="E192" s="54"/>
      <c r="F192" s="54"/>
      <c r="G192" s="54"/>
      <c r="H192" s="54"/>
      <c r="I192" s="54"/>
      <c r="J192" s="54"/>
      <c r="K192" s="54"/>
      <c r="L192" s="25"/>
      <c r="M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</row>
  </sheetData>
  <sheetProtection algorithmName="SHA-512" hashValue="9mCg0kfkScurC+Q/WkxM0TLoVL9aYnPq4ndBmrQgn8qtDgXniy4+dsgwaiMIrMi13K0CmfuEB0NMDxfCumnG6Q==" saltValue="Q9M+fIaZ3NSpAfAr0rnlnsTGnkCLoGYL1JeCRRjEkv9aJsptLIDcquhFwE6SnyR1oPSPDDgo/6aWY0Y9WmUvqw==" spinCount="100000" sheet="true" password="f684" objects="true" scenarios="true" formatColumns="false" formatRows="false" autoFilter="false"/>
  <autoFilter ref="C125:K191"/>
  <mergeCells count="8">
    <mergeCell ref="L2:V2"/>
    <mergeCell ref="E7:H7"/>
    <mergeCell ref="E9:H9"/>
    <mergeCell ref="E27:H27"/>
    <mergeCell ref="E85:H85"/>
    <mergeCell ref="E87:H87"/>
    <mergeCell ref="E116:H116"/>
    <mergeCell ref="E118:H118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M16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1" customFormat="false" ht="12.8" hidden="false" customHeight="false" outlineLevel="0" collapsed="false">
      <c r="A1" s="8"/>
    </row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79</v>
      </c>
    </row>
    <row r="3" customFormat="false" ht="6.95" hidden="false" customHeight="true" outlineLevel="0" collapsed="false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6"/>
      <c r="AT3" s="3" t="s">
        <v>70</v>
      </c>
    </row>
    <row r="4" customFormat="false" ht="24.95" hidden="false" customHeight="true" outlineLevel="0" collapsed="false">
      <c r="B4" s="6"/>
      <c r="D4" s="123" t="s">
        <v>128</v>
      </c>
      <c r="L4" s="6"/>
      <c r="M4" s="124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25" t="s">
        <v>12</v>
      </c>
      <c r="L6" s="6"/>
    </row>
    <row r="7" customFormat="false" ht="16.5" hidden="false" customHeight="true" outlineLevel="0" collapsed="false">
      <c r="B7" s="6"/>
      <c r="E7" s="126" t="str">
        <f aca="false">'Rekapitulácia stavby'!K6</f>
        <v>REKONŠTRUKCIA KULTÚRNEHO DOMU V OBCI NOVÝ RUSKOV</v>
      </c>
      <c r="F7" s="126"/>
      <c r="G7" s="126"/>
      <c r="H7" s="126"/>
      <c r="L7" s="6"/>
    </row>
    <row r="8" s="26" customFormat="true" ht="12" hidden="false" customHeight="true" outlineLevel="0" collapsed="false">
      <c r="A8" s="19"/>
      <c r="B8" s="25"/>
      <c r="C8" s="19"/>
      <c r="D8" s="125" t="s">
        <v>129</v>
      </c>
      <c r="E8" s="19"/>
      <c r="F8" s="19"/>
      <c r="G8" s="19"/>
      <c r="H8" s="19"/>
      <c r="I8" s="19"/>
      <c r="J8" s="19"/>
      <c r="K8" s="19"/>
      <c r="L8" s="50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26" customFormat="true" ht="30" hidden="false" customHeight="true" outlineLevel="0" collapsed="false">
      <c r="A9" s="19"/>
      <c r="B9" s="25"/>
      <c r="C9" s="19"/>
      <c r="D9" s="19"/>
      <c r="E9" s="127" t="s">
        <v>130</v>
      </c>
      <c r="F9" s="127"/>
      <c r="G9" s="127"/>
      <c r="H9" s="127"/>
      <c r="I9" s="19"/>
      <c r="J9" s="19"/>
      <c r="K9" s="19"/>
      <c r="L9" s="50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="26" customFormat="true" ht="12.8" hidden="false" customHeight="false" outlineLevel="0" collapsed="false">
      <c r="A10" s="19"/>
      <c r="B10" s="25"/>
      <c r="C10" s="19"/>
      <c r="D10" s="19"/>
      <c r="E10" s="19"/>
      <c r="F10" s="19"/>
      <c r="G10" s="19"/>
      <c r="H10" s="19"/>
      <c r="I10" s="19"/>
      <c r="J10" s="19"/>
      <c r="K10" s="19"/>
      <c r="L10" s="50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26" customFormat="true" ht="12" hidden="false" customHeight="true" outlineLevel="0" collapsed="false">
      <c r="A11" s="19"/>
      <c r="B11" s="25"/>
      <c r="C11" s="19"/>
      <c r="D11" s="125" t="s">
        <v>14</v>
      </c>
      <c r="E11" s="19"/>
      <c r="F11" s="128"/>
      <c r="G11" s="19"/>
      <c r="H11" s="19"/>
      <c r="I11" s="125" t="s">
        <v>15</v>
      </c>
      <c r="J11" s="128"/>
      <c r="K11" s="19"/>
      <c r="L11" s="50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="26" customFormat="true" ht="12" hidden="false" customHeight="true" outlineLevel="0" collapsed="false">
      <c r="A12" s="19"/>
      <c r="B12" s="25"/>
      <c r="C12" s="19"/>
      <c r="D12" s="125" t="s">
        <v>16</v>
      </c>
      <c r="E12" s="19"/>
      <c r="F12" s="128" t="s">
        <v>25</v>
      </c>
      <c r="G12" s="19"/>
      <c r="H12" s="19"/>
      <c r="I12" s="125" t="s">
        <v>18</v>
      </c>
      <c r="J12" s="129" t="str">
        <f aca="false">'Rekapitulácia stavby'!AN8</f>
        <v>12. 2022</v>
      </c>
      <c r="K12" s="19"/>
      <c r="L12" s="50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26" customFormat="true" ht="10.8" hidden="false" customHeight="true" outlineLevel="0" collapsed="false">
      <c r="A13" s="19"/>
      <c r="B13" s="25"/>
      <c r="C13" s="19"/>
      <c r="D13" s="19"/>
      <c r="E13" s="19"/>
      <c r="F13" s="19"/>
      <c r="G13" s="19"/>
      <c r="H13" s="19"/>
      <c r="I13" s="19"/>
      <c r="J13" s="19"/>
      <c r="K13" s="19"/>
      <c r="L13" s="50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="26" customFormat="true" ht="12" hidden="false" customHeight="true" outlineLevel="0" collapsed="false">
      <c r="A14" s="19"/>
      <c r="B14" s="25"/>
      <c r="C14" s="19"/>
      <c r="D14" s="125" t="s">
        <v>20</v>
      </c>
      <c r="E14" s="19"/>
      <c r="F14" s="19"/>
      <c r="G14" s="19"/>
      <c r="H14" s="19"/>
      <c r="I14" s="125" t="s">
        <v>21</v>
      </c>
      <c r="J14" s="128" t="str">
        <f aca="false">IF('Rekapitulácia stavby'!AN10="","",'Rekapitulácia stavby'!AN10)</f>
        <v/>
      </c>
      <c r="K14" s="19"/>
      <c r="L14" s="50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26" customFormat="true" ht="18" hidden="false" customHeight="true" outlineLevel="0" collapsed="false">
      <c r="A15" s="19"/>
      <c r="B15" s="25"/>
      <c r="C15" s="19"/>
      <c r="D15" s="19"/>
      <c r="E15" s="128" t="str">
        <f aca="false">IF('Rekapitulácia stavby'!E11="","",'Rekapitulácia stavby'!E11)</f>
        <v>Obec Nový Ruskov</v>
      </c>
      <c r="F15" s="19"/>
      <c r="G15" s="19"/>
      <c r="H15" s="19"/>
      <c r="I15" s="125" t="s">
        <v>23</v>
      </c>
      <c r="J15" s="128" t="str">
        <f aca="false">IF('Rekapitulácia stavby'!AN11="","",'Rekapitulácia stavby'!AN11)</f>
        <v/>
      </c>
      <c r="K15" s="19"/>
      <c r="L15" s="50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="26" customFormat="true" ht="6.95" hidden="false" customHeight="true" outlineLevel="0" collapsed="false">
      <c r="A16" s="19"/>
      <c r="B16" s="25"/>
      <c r="C16" s="19"/>
      <c r="D16" s="19"/>
      <c r="E16" s="19"/>
      <c r="F16" s="19"/>
      <c r="G16" s="19"/>
      <c r="H16" s="19"/>
      <c r="I16" s="19"/>
      <c r="J16" s="19"/>
      <c r="K16" s="19"/>
      <c r="L16" s="50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="26" customFormat="true" ht="12" hidden="false" customHeight="true" outlineLevel="0" collapsed="false">
      <c r="A17" s="19"/>
      <c r="B17" s="25"/>
      <c r="C17" s="19"/>
      <c r="D17" s="125" t="s">
        <v>24</v>
      </c>
      <c r="E17" s="19"/>
      <c r="F17" s="19"/>
      <c r="G17" s="19"/>
      <c r="H17" s="19"/>
      <c r="I17" s="125" t="s">
        <v>21</v>
      </c>
      <c r="J17" s="128" t="n">
        <f aca="false">'Rekapitulácia stavby'!AN13</f>
        <v>0</v>
      </c>
      <c r="K17" s="19"/>
      <c r="L17" s="50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26" customFormat="true" ht="18" hidden="false" customHeight="true" outlineLevel="0" collapsed="false">
      <c r="A18" s="19"/>
      <c r="B18" s="25"/>
      <c r="C18" s="19"/>
      <c r="D18" s="19"/>
      <c r="E18" s="130" t="str">
        <f aca="false">'Rekapitulácia stavby'!E14</f>
        <v> </v>
      </c>
      <c r="F18" s="130"/>
      <c r="G18" s="130"/>
      <c r="H18" s="130"/>
      <c r="I18" s="125" t="s">
        <v>23</v>
      </c>
      <c r="J18" s="128" t="n">
        <f aca="false">'Rekapitulácia stavby'!AN14</f>
        <v>0</v>
      </c>
      <c r="K18" s="19"/>
      <c r="L18" s="50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="26" customFormat="true" ht="6.95" hidden="false" customHeight="true" outlineLevel="0" collapsed="false">
      <c r="A19" s="19"/>
      <c r="B19" s="25"/>
      <c r="C19" s="19"/>
      <c r="D19" s="19"/>
      <c r="E19" s="19"/>
      <c r="F19" s="19"/>
      <c r="G19" s="19"/>
      <c r="H19" s="19"/>
      <c r="I19" s="19"/>
      <c r="J19" s="19"/>
      <c r="K19" s="19"/>
      <c r="L19" s="50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26" customFormat="true" ht="12" hidden="false" customHeight="true" outlineLevel="0" collapsed="false">
      <c r="A20" s="19"/>
      <c r="B20" s="25"/>
      <c r="C20" s="19"/>
      <c r="D20" s="125" t="s">
        <v>26</v>
      </c>
      <c r="E20" s="19"/>
      <c r="F20" s="19"/>
      <c r="G20" s="19"/>
      <c r="H20" s="19"/>
      <c r="I20" s="125" t="s">
        <v>21</v>
      </c>
      <c r="J20" s="128" t="str">
        <f aca="false">IF('Rekapitulácia stavby'!AN16="","",'Rekapitulácia stavby'!AN16)</f>
        <v/>
      </c>
      <c r="K20" s="19"/>
      <c r="L20" s="50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="26" customFormat="true" ht="18" hidden="false" customHeight="true" outlineLevel="0" collapsed="false">
      <c r="A21" s="19"/>
      <c r="B21" s="25"/>
      <c r="C21" s="19"/>
      <c r="D21" s="19"/>
      <c r="E21" s="128" t="str">
        <f aca="false">IF('Rekapitulácia stavby'!E17="","",'Rekapitulácia stavby'!E17)</f>
        <v> </v>
      </c>
      <c r="F21" s="19"/>
      <c r="G21" s="19"/>
      <c r="H21" s="19"/>
      <c r="I21" s="125" t="s">
        <v>23</v>
      </c>
      <c r="J21" s="128" t="str">
        <f aca="false">IF('Rekapitulácia stavby'!AN17="","",'Rekapitulácia stavby'!AN17)</f>
        <v/>
      </c>
      <c r="K21" s="19"/>
      <c r="L21" s="50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="26" customFormat="true" ht="6.95" hidden="false" customHeight="true" outlineLevel="0" collapsed="false">
      <c r="A22" s="19"/>
      <c r="B22" s="25"/>
      <c r="C22" s="19"/>
      <c r="D22" s="19"/>
      <c r="E22" s="19"/>
      <c r="F22" s="19"/>
      <c r="G22" s="19"/>
      <c r="H22" s="19"/>
      <c r="I22" s="19"/>
      <c r="J22" s="19"/>
      <c r="K22" s="19"/>
      <c r="L22" s="50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="26" customFormat="true" ht="12" hidden="false" customHeight="true" outlineLevel="0" collapsed="false">
      <c r="A23" s="19"/>
      <c r="B23" s="25"/>
      <c r="C23" s="19"/>
      <c r="D23" s="125" t="s">
        <v>28</v>
      </c>
      <c r="E23" s="19"/>
      <c r="F23" s="19"/>
      <c r="G23" s="19"/>
      <c r="H23" s="19"/>
      <c r="I23" s="125" t="s">
        <v>21</v>
      </c>
      <c r="J23" s="128" t="str">
        <f aca="false">IF('Rekapitulácia stavby'!AN19="","",'Rekapitulácia stavby'!AN19)</f>
        <v/>
      </c>
      <c r="K23" s="19"/>
      <c r="L23" s="50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="26" customFormat="true" ht="18" hidden="false" customHeight="true" outlineLevel="0" collapsed="false">
      <c r="A24" s="19"/>
      <c r="B24" s="25"/>
      <c r="C24" s="19"/>
      <c r="D24" s="19"/>
      <c r="E24" s="128" t="str">
        <f aca="false">IF('Rekapitulácia stavby'!E20="","",'Rekapitulácia stavby'!E20)</f>
        <v> </v>
      </c>
      <c r="F24" s="19"/>
      <c r="G24" s="19"/>
      <c r="H24" s="19"/>
      <c r="I24" s="125" t="s">
        <v>23</v>
      </c>
      <c r="J24" s="128" t="str">
        <f aca="false">IF('Rekapitulácia stavby'!AN20="","",'Rekapitulácia stavby'!AN20)</f>
        <v/>
      </c>
      <c r="K24" s="19"/>
      <c r="L24" s="50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="26" customFormat="true" ht="6.95" hidden="false" customHeight="true" outlineLevel="0" collapsed="false">
      <c r="A25" s="19"/>
      <c r="B25" s="25"/>
      <c r="C25" s="19"/>
      <c r="D25" s="19"/>
      <c r="E25" s="19"/>
      <c r="F25" s="19"/>
      <c r="G25" s="19"/>
      <c r="H25" s="19"/>
      <c r="I25" s="19"/>
      <c r="J25" s="19"/>
      <c r="K25" s="19"/>
      <c r="L25" s="50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="26" customFormat="true" ht="12" hidden="false" customHeight="true" outlineLevel="0" collapsed="false">
      <c r="A26" s="19"/>
      <c r="B26" s="25"/>
      <c r="C26" s="19"/>
      <c r="D26" s="125" t="s">
        <v>29</v>
      </c>
      <c r="E26" s="19"/>
      <c r="F26" s="19"/>
      <c r="G26" s="19"/>
      <c r="H26" s="19"/>
      <c r="I26" s="19"/>
      <c r="J26" s="19"/>
      <c r="K26" s="19"/>
      <c r="L26" s="50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="135" customFormat="true" ht="16.5" hidden="false" customHeight="true" outlineLevel="0" collapsed="false">
      <c r="A27" s="131"/>
      <c r="B27" s="132"/>
      <c r="C27" s="131"/>
      <c r="D27" s="131"/>
      <c r="E27" s="133"/>
      <c r="F27" s="133"/>
      <c r="G27" s="133"/>
      <c r="H27" s="133"/>
      <c r="I27" s="131"/>
      <c r="J27" s="131"/>
      <c r="K27" s="131"/>
      <c r="L27" s="134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6" customFormat="true" ht="6.95" hidden="false" customHeight="true" outlineLevel="0" collapsed="false">
      <c r="A28" s="19"/>
      <c r="B28" s="25"/>
      <c r="C28" s="19"/>
      <c r="D28" s="19"/>
      <c r="E28" s="19"/>
      <c r="F28" s="19"/>
      <c r="G28" s="19"/>
      <c r="H28" s="19"/>
      <c r="I28" s="19"/>
      <c r="J28" s="19"/>
      <c r="K28" s="19"/>
      <c r="L28" s="50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="26" customFormat="true" ht="6.95" hidden="false" customHeight="true" outlineLevel="0" collapsed="false">
      <c r="A29" s="19"/>
      <c r="B29" s="25"/>
      <c r="C29" s="19"/>
      <c r="D29" s="136"/>
      <c r="E29" s="136"/>
      <c r="F29" s="136"/>
      <c r="G29" s="136"/>
      <c r="H29" s="136"/>
      <c r="I29" s="136"/>
      <c r="J29" s="136"/>
      <c r="K29" s="136"/>
      <c r="L29" s="50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="26" customFormat="true" ht="25.45" hidden="false" customHeight="true" outlineLevel="0" collapsed="false">
      <c r="A30" s="19"/>
      <c r="B30" s="25"/>
      <c r="C30" s="19"/>
      <c r="D30" s="137" t="s">
        <v>30</v>
      </c>
      <c r="E30" s="19"/>
      <c r="F30" s="19"/>
      <c r="G30" s="19"/>
      <c r="H30" s="19"/>
      <c r="I30" s="19"/>
      <c r="J30" s="138" t="n">
        <f aca="false">ROUND(J124, 2)</f>
        <v>81868.08</v>
      </c>
      <c r="K30" s="19"/>
      <c r="L30" s="50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="26" customFormat="true" ht="6.95" hidden="false" customHeight="true" outlineLevel="0" collapsed="false">
      <c r="A31" s="19"/>
      <c r="B31" s="25"/>
      <c r="C31" s="19"/>
      <c r="D31" s="136"/>
      <c r="E31" s="136"/>
      <c r="F31" s="136"/>
      <c r="G31" s="136"/>
      <c r="H31" s="136"/>
      <c r="I31" s="136"/>
      <c r="J31" s="136"/>
      <c r="K31" s="136"/>
      <c r="L31" s="50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26" customFormat="true" ht="14.4" hidden="false" customHeight="true" outlineLevel="0" collapsed="false">
      <c r="A32" s="19"/>
      <c r="B32" s="25"/>
      <c r="C32" s="19"/>
      <c r="D32" s="19"/>
      <c r="E32" s="19"/>
      <c r="F32" s="139" t="s">
        <v>32</v>
      </c>
      <c r="G32" s="19"/>
      <c r="H32" s="19"/>
      <c r="I32" s="139" t="s">
        <v>31</v>
      </c>
      <c r="J32" s="139" t="s">
        <v>33</v>
      </c>
      <c r="K32" s="19"/>
      <c r="L32" s="50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="26" customFormat="true" ht="14.4" hidden="false" customHeight="true" outlineLevel="0" collapsed="false">
      <c r="A33" s="19"/>
      <c r="B33" s="25"/>
      <c r="C33" s="19"/>
      <c r="D33" s="140" t="s">
        <v>34</v>
      </c>
      <c r="E33" s="141" t="s">
        <v>35</v>
      </c>
      <c r="F33" s="142" t="n">
        <f aca="false">ROUND((SUM(BE124:BE166)),  2)</f>
        <v>0</v>
      </c>
      <c r="G33" s="143"/>
      <c r="H33" s="143"/>
      <c r="I33" s="144" t="n">
        <v>0.2</v>
      </c>
      <c r="J33" s="142" t="n">
        <f aca="false">ROUND(((SUM(BE124:BE166))*I33),  2)</f>
        <v>0</v>
      </c>
      <c r="K33" s="19"/>
      <c r="L33" s="50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="26" customFormat="true" ht="14.4" hidden="false" customHeight="true" outlineLevel="0" collapsed="false">
      <c r="A34" s="19"/>
      <c r="B34" s="25"/>
      <c r="C34" s="19"/>
      <c r="D34" s="19"/>
      <c r="E34" s="141" t="s">
        <v>36</v>
      </c>
      <c r="F34" s="145" t="n">
        <f aca="false">ROUND((SUM(BF124:BF166)),  2)</f>
        <v>81868.08</v>
      </c>
      <c r="G34" s="19"/>
      <c r="H34" s="19"/>
      <c r="I34" s="146" t="n">
        <v>0.2</v>
      </c>
      <c r="J34" s="145" t="n">
        <f aca="false">ROUND(((SUM(BF124:BF166))*I34),  2)</f>
        <v>16373.62</v>
      </c>
      <c r="K34" s="19"/>
      <c r="L34" s="50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26" customFormat="true" ht="14.4" hidden="true" customHeight="true" outlineLevel="0" collapsed="false">
      <c r="A35" s="19"/>
      <c r="B35" s="25"/>
      <c r="C35" s="19"/>
      <c r="D35" s="19"/>
      <c r="E35" s="125" t="s">
        <v>37</v>
      </c>
      <c r="F35" s="145" t="n">
        <f aca="false">ROUND((SUM(BG124:BG166)),  2)</f>
        <v>0</v>
      </c>
      <c r="G35" s="19"/>
      <c r="H35" s="19"/>
      <c r="I35" s="146" t="n">
        <v>0.2</v>
      </c>
      <c r="J35" s="145" t="n">
        <f aca="false">0</f>
        <v>0</v>
      </c>
      <c r="K35" s="19"/>
      <c r="L35" s="50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26" customFormat="true" ht="14.4" hidden="true" customHeight="true" outlineLevel="0" collapsed="false">
      <c r="A36" s="19"/>
      <c r="B36" s="25"/>
      <c r="C36" s="19"/>
      <c r="D36" s="19"/>
      <c r="E36" s="125" t="s">
        <v>38</v>
      </c>
      <c r="F36" s="145" t="n">
        <f aca="false">ROUND((SUM(BH124:BH166)),  2)</f>
        <v>0</v>
      </c>
      <c r="G36" s="19"/>
      <c r="H36" s="19"/>
      <c r="I36" s="146" t="n">
        <v>0.2</v>
      </c>
      <c r="J36" s="145" t="n">
        <f aca="false">0</f>
        <v>0</v>
      </c>
      <c r="K36" s="19"/>
      <c r="L36" s="50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="26" customFormat="true" ht="14.4" hidden="true" customHeight="true" outlineLevel="0" collapsed="false">
      <c r="A37" s="19"/>
      <c r="B37" s="25"/>
      <c r="C37" s="19"/>
      <c r="D37" s="19"/>
      <c r="E37" s="141" t="s">
        <v>39</v>
      </c>
      <c r="F37" s="142" t="n">
        <f aca="false">ROUND((SUM(BI124:BI166)),  2)</f>
        <v>0</v>
      </c>
      <c r="G37" s="143"/>
      <c r="H37" s="143"/>
      <c r="I37" s="144" t="n">
        <v>0</v>
      </c>
      <c r="J37" s="142" t="n">
        <f aca="false">0</f>
        <v>0</v>
      </c>
      <c r="K37" s="19"/>
      <c r="L37" s="50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="26" customFormat="true" ht="6.95" hidden="false" customHeight="true" outlineLevel="0" collapsed="false">
      <c r="A38" s="19"/>
      <c r="B38" s="25"/>
      <c r="C38" s="19"/>
      <c r="D38" s="19"/>
      <c r="E38" s="19"/>
      <c r="F38" s="19"/>
      <c r="G38" s="19"/>
      <c r="H38" s="19"/>
      <c r="I38" s="19"/>
      <c r="J38" s="19"/>
      <c r="K38" s="19"/>
      <c r="L38" s="50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="26" customFormat="true" ht="25.45" hidden="false" customHeight="true" outlineLevel="0" collapsed="false">
      <c r="A39" s="19"/>
      <c r="B39" s="25"/>
      <c r="C39" s="147"/>
      <c r="D39" s="148" t="s">
        <v>40</v>
      </c>
      <c r="E39" s="149"/>
      <c r="F39" s="149"/>
      <c r="G39" s="150" t="s">
        <v>41</v>
      </c>
      <c r="H39" s="151" t="s">
        <v>42</v>
      </c>
      <c r="I39" s="149"/>
      <c r="J39" s="152" t="n">
        <f aca="false">SUM(J30:J37)</f>
        <v>98241.7</v>
      </c>
      <c r="K39" s="153"/>
      <c r="L39" s="50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="26" customFormat="true" ht="14.4" hidden="false" customHeight="true" outlineLevel="0" collapsed="false">
      <c r="A40" s="19"/>
      <c r="B40" s="25"/>
      <c r="C40" s="19"/>
      <c r="D40" s="19"/>
      <c r="E40" s="19"/>
      <c r="F40" s="19"/>
      <c r="G40" s="19"/>
      <c r="H40" s="19"/>
      <c r="I40" s="19"/>
      <c r="J40" s="19"/>
      <c r="K40" s="19"/>
      <c r="L40" s="50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6" customFormat="true" ht="14.4" hidden="false" customHeight="true" outlineLevel="0" collapsed="false">
      <c r="B50" s="50"/>
      <c r="D50" s="154" t="s">
        <v>43</v>
      </c>
      <c r="E50" s="155"/>
      <c r="F50" s="155"/>
      <c r="G50" s="154" t="s">
        <v>44</v>
      </c>
      <c r="H50" s="155"/>
      <c r="I50" s="155"/>
      <c r="J50" s="155"/>
      <c r="K50" s="155"/>
      <c r="L50" s="50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6" customFormat="true" ht="12.8" hidden="false" customHeight="false" outlineLevel="0" collapsed="false">
      <c r="A61" s="19"/>
      <c r="B61" s="25"/>
      <c r="C61" s="19"/>
      <c r="D61" s="156" t="s">
        <v>45</v>
      </c>
      <c r="E61" s="157"/>
      <c r="F61" s="158" t="s">
        <v>46</v>
      </c>
      <c r="G61" s="156" t="s">
        <v>45</v>
      </c>
      <c r="H61" s="157"/>
      <c r="I61" s="157"/>
      <c r="J61" s="159" t="s">
        <v>46</v>
      </c>
      <c r="K61" s="157"/>
      <c r="L61" s="50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6" customFormat="true" ht="12.8" hidden="false" customHeight="false" outlineLevel="0" collapsed="false">
      <c r="A65" s="19"/>
      <c r="B65" s="25"/>
      <c r="C65" s="19"/>
      <c r="D65" s="154" t="s">
        <v>47</v>
      </c>
      <c r="E65" s="160"/>
      <c r="F65" s="160"/>
      <c r="G65" s="154" t="s">
        <v>48</v>
      </c>
      <c r="H65" s="160"/>
      <c r="I65" s="160"/>
      <c r="J65" s="160"/>
      <c r="K65" s="160"/>
      <c r="L65" s="50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6" customFormat="true" ht="12.8" hidden="false" customHeight="false" outlineLevel="0" collapsed="false">
      <c r="A76" s="19"/>
      <c r="B76" s="25"/>
      <c r="C76" s="19"/>
      <c r="D76" s="156" t="s">
        <v>45</v>
      </c>
      <c r="E76" s="157"/>
      <c r="F76" s="158" t="s">
        <v>46</v>
      </c>
      <c r="G76" s="156" t="s">
        <v>45</v>
      </c>
      <c r="H76" s="157"/>
      <c r="I76" s="157"/>
      <c r="J76" s="159" t="s">
        <v>46</v>
      </c>
      <c r="K76" s="157"/>
      <c r="L76" s="50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="26" customFormat="true" ht="14.4" hidden="false" customHeight="true" outlineLevel="0" collapsed="false">
      <c r="A77" s="19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50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="26" customFormat="true" ht="6.95" hidden="false" customHeight="true" outlineLevel="0" collapsed="false">
      <c r="A81" s="19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50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="26" customFormat="true" ht="24.95" hidden="false" customHeight="true" outlineLevel="0" collapsed="false">
      <c r="A82" s="19"/>
      <c r="B82" s="20"/>
      <c r="C82" s="9" t="s">
        <v>131</v>
      </c>
      <c r="D82" s="21"/>
      <c r="E82" s="21"/>
      <c r="F82" s="21"/>
      <c r="G82" s="21"/>
      <c r="H82" s="21"/>
      <c r="I82" s="21"/>
      <c r="J82" s="21"/>
      <c r="K82" s="21"/>
      <c r="L82" s="50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="26" customFormat="true" ht="6.95" hidden="false" customHeight="true" outlineLevel="0" collapsed="false">
      <c r="A83" s="19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50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="26" customFormat="true" ht="12" hidden="false" customHeight="true" outlineLevel="0" collapsed="false">
      <c r="A84" s="19"/>
      <c r="B84" s="20"/>
      <c r="C84" s="15" t="s">
        <v>12</v>
      </c>
      <c r="D84" s="21"/>
      <c r="E84" s="21"/>
      <c r="F84" s="21"/>
      <c r="G84" s="21"/>
      <c r="H84" s="21"/>
      <c r="I84" s="21"/>
      <c r="J84" s="21"/>
      <c r="K84" s="21"/>
      <c r="L84" s="50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="26" customFormat="true" ht="16.5" hidden="false" customHeight="true" outlineLevel="0" collapsed="false">
      <c r="A85" s="19"/>
      <c r="B85" s="20"/>
      <c r="C85" s="21"/>
      <c r="D85" s="21"/>
      <c r="E85" s="165" t="str">
        <f aca="false">E7</f>
        <v>REKONŠTRUKCIA KULTÚRNEHO DOMU V OBCI NOVÝ RUSKOV</v>
      </c>
      <c r="F85" s="165"/>
      <c r="G85" s="165"/>
      <c r="H85" s="165"/>
      <c r="I85" s="21"/>
      <c r="J85" s="21"/>
      <c r="K85" s="21"/>
      <c r="L85" s="50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="26" customFormat="true" ht="12" hidden="false" customHeight="true" outlineLevel="0" collapsed="false">
      <c r="A86" s="19"/>
      <c r="B86" s="20"/>
      <c r="C86" s="15" t="s">
        <v>129</v>
      </c>
      <c r="D86" s="21"/>
      <c r="E86" s="21"/>
      <c r="F86" s="21"/>
      <c r="G86" s="21"/>
      <c r="H86" s="21"/>
      <c r="I86" s="21"/>
      <c r="J86" s="21"/>
      <c r="K86" s="21"/>
      <c r="L86" s="50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="26" customFormat="true" ht="30" hidden="false" customHeight="true" outlineLevel="0" collapsed="false">
      <c r="A87" s="19"/>
      <c r="B87" s="20"/>
      <c r="C87" s="21"/>
      <c r="D87" s="21"/>
      <c r="E87" s="65" t="str">
        <f aca="false">E9</f>
        <v>A1.1 - Zlepšenie TOK zateplením z vonkajšej strany použitím KZS</v>
      </c>
      <c r="F87" s="65"/>
      <c r="G87" s="65"/>
      <c r="H87" s="65"/>
      <c r="I87" s="21"/>
      <c r="J87" s="21"/>
      <c r="K87" s="21"/>
      <c r="L87" s="50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="26" customFormat="true" ht="6.95" hidden="false" customHeight="true" outlineLevel="0" collapsed="false">
      <c r="A88" s="19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50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="26" customFormat="true" ht="12" hidden="false" customHeight="true" outlineLevel="0" collapsed="false">
      <c r="A89" s="19"/>
      <c r="B89" s="20"/>
      <c r="C89" s="15" t="s">
        <v>16</v>
      </c>
      <c r="D89" s="21"/>
      <c r="E89" s="21"/>
      <c r="F89" s="16" t="str">
        <f aca="false">F12</f>
        <v> </v>
      </c>
      <c r="G89" s="21"/>
      <c r="H89" s="21"/>
      <c r="I89" s="15" t="s">
        <v>18</v>
      </c>
      <c r="J89" s="166" t="str">
        <f aca="false">IF(J12="","",J12)</f>
        <v>12. 2022</v>
      </c>
      <c r="K89" s="21"/>
      <c r="L89" s="50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="26" customFormat="true" ht="6.95" hidden="false" customHeight="true" outlineLevel="0" collapsed="false">
      <c r="A90" s="19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50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="26" customFormat="true" ht="15.15" hidden="false" customHeight="true" outlineLevel="0" collapsed="false">
      <c r="A91" s="19"/>
      <c r="B91" s="20"/>
      <c r="C91" s="15" t="s">
        <v>20</v>
      </c>
      <c r="D91" s="21"/>
      <c r="E91" s="21"/>
      <c r="F91" s="16" t="str">
        <f aca="false">E15</f>
        <v>Obec Nový Ruskov</v>
      </c>
      <c r="G91" s="21"/>
      <c r="H91" s="21"/>
      <c r="I91" s="15" t="s">
        <v>26</v>
      </c>
      <c r="J91" s="167" t="str">
        <f aca="false">E21</f>
        <v> </v>
      </c>
      <c r="K91" s="21"/>
      <c r="L91" s="50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="26" customFormat="true" ht="15.15" hidden="false" customHeight="true" outlineLevel="0" collapsed="false">
      <c r="A92" s="19"/>
      <c r="B92" s="20"/>
      <c r="C92" s="15" t="s">
        <v>24</v>
      </c>
      <c r="D92" s="21"/>
      <c r="E92" s="21"/>
      <c r="F92" s="16" t="str">
        <f aca="false">IF(E18="","",E18)</f>
        <v> </v>
      </c>
      <c r="G92" s="21"/>
      <c r="H92" s="21"/>
      <c r="I92" s="15" t="s">
        <v>28</v>
      </c>
      <c r="J92" s="167" t="str">
        <f aca="false">E24</f>
        <v> </v>
      </c>
      <c r="K92" s="21"/>
      <c r="L92" s="50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="26" customFormat="true" ht="10.3" hidden="false" customHeight="true" outlineLevel="0" collapsed="false">
      <c r="A93" s="19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50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="26" customFormat="true" ht="29.3" hidden="false" customHeight="true" outlineLevel="0" collapsed="false">
      <c r="A94" s="19"/>
      <c r="B94" s="20"/>
      <c r="C94" s="168" t="s">
        <v>132</v>
      </c>
      <c r="D94" s="169"/>
      <c r="E94" s="169"/>
      <c r="F94" s="169"/>
      <c r="G94" s="169"/>
      <c r="H94" s="169"/>
      <c r="I94" s="169"/>
      <c r="J94" s="170" t="s">
        <v>133</v>
      </c>
      <c r="K94" s="169"/>
      <c r="L94" s="50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="26" customFormat="true" ht="10.3" hidden="false" customHeight="true" outlineLevel="0" collapsed="false">
      <c r="A95" s="19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50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="26" customFormat="true" ht="22.8" hidden="false" customHeight="true" outlineLevel="0" collapsed="false">
      <c r="A96" s="19"/>
      <c r="B96" s="20"/>
      <c r="C96" s="171" t="s">
        <v>134</v>
      </c>
      <c r="D96" s="21"/>
      <c r="E96" s="21"/>
      <c r="F96" s="21"/>
      <c r="G96" s="21"/>
      <c r="H96" s="21"/>
      <c r="I96" s="21"/>
      <c r="J96" s="172" t="n">
        <f aca="false">J124</f>
        <v>81868.08</v>
      </c>
      <c r="K96" s="21"/>
      <c r="L96" s="50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U96" s="3" t="s">
        <v>135</v>
      </c>
    </row>
    <row r="97" s="173" customFormat="true" ht="24.95" hidden="false" customHeight="true" outlineLevel="0" collapsed="false">
      <c r="B97" s="174"/>
      <c r="C97" s="175"/>
      <c r="D97" s="176" t="s">
        <v>136</v>
      </c>
      <c r="E97" s="177"/>
      <c r="F97" s="177"/>
      <c r="G97" s="177"/>
      <c r="H97" s="177"/>
      <c r="I97" s="177"/>
      <c r="J97" s="178" t="n">
        <f aca="false">J125</f>
        <v>75878.52</v>
      </c>
      <c r="K97" s="175"/>
      <c r="L97" s="179"/>
    </row>
    <row r="98" s="180" customFormat="true" ht="19.95" hidden="false" customHeight="true" outlineLevel="0" collapsed="false">
      <c r="B98" s="181"/>
      <c r="C98" s="182"/>
      <c r="D98" s="183" t="s">
        <v>137</v>
      </c>
      <c r="E98" s="184"/>
      <c r="F98" s="184"/>
      <c r="G98" s="184"/>
      <c r="H98" s="184"/>
      <c r="I98" s="184"/>
      <c r="J98" s="185" t="n">
        <f aca="false">J126</f>
        <v>60129.96</v>
      </c>
      <c r="K98" s="182"/>
      <c r="L98" s="186"/>
    </row>
    <row r="99" s="180" customFormat="true" ht="19.95" hidden="false" customHeight="true" outlineLevel="0" collapsed="false">
      <c r="B99" s="181"/>
      <c r="C99" s="182"/>
      <c r="D99" s="183" t="s">
        <v>138</v>
      </c>
      <c r="E99" s="184"/>
      <c r="F99" s="184"/>
      <c r="G99" s="184"/>
      <c r="H99" s="184"/>
      <c r="I99" s="184"/>
      <c r="J99" s="185" t="n">
        <f aca="false">J134</f>
        <v>13567.64</v>
      </c>
      <c r="K99" s="182"/>
      <c r="L99" s="186"/>
    </row>
    <row r="100" s="180" customFormat="true" ht="19.95" hidden="false" customHeight="true" outlineLevel="0" collapsed="false">
      <c r="B100" s="181"/>
      <c r="C100" s="182"/>
      <c r="D100" s="183" t="s">
        <v>139</v>
      </c>
      <c r="E100" s="184"/>
      <c r="F100" s="184"/>
      <c r="G100" s="184"/>
      <c r="H100" s="184"/>
      <c r="I100" s="184"/>
      <c r="J100" s="185" t="n">
        <f aca="false">J148</f>
        <v>2180.92</v>
      </c>
      <c r="K100" s="182"/>
      <c r="L100" s="186"/>
    </row>
    <row r="101" s="173" customFormat="true" ht="24.95" hidden="false" customHeight="true" outlineLevel="0" collapsed="false">
      <c r="B101" s="174"/>
      <c r="C101" s="175"/>
      <c r="D101" s="176" t="s">
        <v>140</v>
      </c>
      <c r="E101" s="177"/>
      <c r="F101" s="177"/>
      <c r="G101" s="177"/>
      <c r="H101" s="177"/>
      <c r="I101" s="177"/>
      <c r="J101" s="178" t="n">
        <f aca="false">J150</f>
        <v>5989.56</v>
      </c>
      <c r="K101" s="175"/>
      <c r="L101" s="179"/>
    </row>
    <row r="102" s="180" customFormat="true" ht="19.95" hidden="false" customHeight="true" outlineLevel="0" collapsed="false">
      <c r="B102" s="181"/>
      <c r="C102" s="182"/>
      <c r="D102" s="183" t="s">
        <v>141</v>
      </c>
      <c r="E102" s="184"/>
      <c r="F102" s="184"/>
      <c r="G102" s="184"/>
      <c r="H102" s="184"/>
      <c r="I102" s="184"/>
      <c r="J102" s="185" t="n">
        <f aca="false">J151</f>
        <v>1221.04</v>
      </c>
      <c r="K102" s="182"/>
      <c r="L102" s="186"/>
    </row>
    <row r="103" s="180" customFormat="true" ht="19.95" hidden="false" customHeight="true" outlineLevel="0" collapsed="false">
      <c r="B103" s="181"/>
      <c r="C103" s="182"/>
      <c r="D103" s="183" t="s">
        <v>142</v>
      </c>
      <c r="E103" s="184"/>
      <c r="F103" s="184"/>
      <c r="G103" s="184"/>
      <c r="H103" s="184"/>
      <c r="I103" s="184"/>
      <c r="J103" s="185" t="n">
        <f aca="false">J156</f>
        <v>4696.47</v>
      </c>
      <c r="K103" s="182"/>
      <c r="L103" s="186"/>
    </row>
    <row r="104" s="180" customFormat="true" ht="19.95" hidden="false" customHeight="true" outlineLevel="0" collapsed="false">
      <c r="B104" s="181"/>
      <c r="C104" s="182"/>
      <c r="D104" s="183" t="s">
        <v>143</v>
      </c>
      <c r="E104" s="184"/>
      <c r="F104" s="184"/>
      <c r="G104" s="184"/>
      <c r="H104" s="184"/>
      <c r="I104" s="184"/>
      <c r="J104" s="185" t="n">
        <f aca="false">J164</f>
        <v>72.05</v>
      </c>
      <c r="K104" s="182"/>
      <c r="L104" s="186"/>
    </row>
    <row r="105" s="26" customFormat="true" ht="21.85" hidden="false" customHeight="true" outlineLevel="0" collapsed="false">
      <c r="A105" s="19"/>
      <c r="B105" s="20"/>
      <c r="C105" s="21"/>
      <c r="D105" s="21"/>
      <c r="E105" s="21"/>
      <c r="F105" s="21"/>
      <c r="G105" s="21"/>
      <c r="H105" s="21"/>
      <c r="I105" s="21"/>
      <c r="J105" s="21"/>
      <c r="K105" s="21"/>
      <c r="L105" s="50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</row>
    <row r="106" s="26" customFormat="true" ht="6.95" hidden="false" customHeight="true" outlineLevel="0" collapsed="false">
      <c r="A106" s="19"/>
      <c r="B106" s="53"/>
      <c r="C106" s="54"/>
      <c r="D106" s="54"/>
      <c r="E106" s="54"/>
      <c r="F106" s="54"/>
      <c r="G106" s="54"/>
      <c r="H106" s="54"/>
      <c r="I106" s="54"/>
      <c r="J106" s="54"/>
      <c r="K106" s="54"/>
      <c r="L106" s="50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</row>
    <row r="110" s="26" customFormat="true" ht="6.95" hidden="false" customHeight="true" outlineLevel="0" collapsed="false">
      <c r="A110" s="19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0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="26" customFormat="true" ht="24.95" hidden="false" customHeight="true" outlineLevel="0" collapsed="false">
      <c r="A111" s="19"/>
      <c r="B111" s="20"/>
      <c r="C111" s="9" t="s">
        <v>144</v>
      </c>
      <c r="D111" s="21"/>
      <c r="E111" s="21"/>
      <c r="F111" s="21"/>
      <c r="G111" s="21"/>
      <c r="H111" s="21"/>
      <c r="I111" s="21"/>
      <c r="J111" s="21"/>
      <c r="K111" s="21"/>
      <c r="L111" s="50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="26" customFormat="true" ht="6.95" hidden="false" customHeight="true" outlineLevel="0" collapsed="false">
      <c r="A112" s="19"/>
      <c r="B112" s="20"/>
      <c r="C112" s="21"/>
      <c r="D112" s="21"/>
      <c r="E112" s="21"/>
      <c r="F112" s="21"/>
      <c r="G112" s="21"/>
      <c r="H112" s="21"/>
      <c r="I112" s="21"/>
      <c r="J112" s="21"/>
      <c r="K112" s="21"/>
      <c r="L112" s="50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="26" customFormat="true" ht="12" hidden="false" customHeight="true" outlineLevel="0" collapsed="false">
      <c r="A113" s="19"/>
      <c r="B113" s="20"/>
      <c r="C113" s="15" t="s">
        <v>12</v>
      </c>
      <c r="D113" s="21"/>
      <c r="E113" s="21"/>
      <c r="F113" s="21"/>
      <c r="G113" s="21"/>
      <c r="H113" s="21"/>
      <c r="I113" s="21"/>
      <c r="J113" s="21"/>
      <c r="K113" s="21"/>
      <c r="L113" s="50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="26" customFormat="true" ht="16.5" hidden="false" customHeight="true" outlineLevel="0" collapsed="false">
      <c r="A114" s="19"/>
      <c r="B114" s="20"/>
      <c r="C114" s="21"/>
      <c r="D114" s="21"/>
      <c r="E114" s="165" t="str">
        <f aca="false">E7</f>
        <v>REKONŠTRUKCIA KULTÚRNEHO DOMU V OBCI NOVÝ RUSKOV</v>
      </c>
      <c r="F114" s="165"/>
      <c r="G114" s="165"/>
      <c r="H114" s="165"/>
      <c r="I114" s="21"/>
      <c r="J114" s="21"/>
      <c r="K114" s="21"/>
      <c r="L114" s="50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="26" customFormat="true" ht="12" hidden="false" customHeight="true" outlineLevel="0" collapsed="false">
      <c r="A115" s="19"/>
      <c r="B115" s="20"/>
      <c r="C115" s="15" t="s">
        <v>129</v>
      </c>
      <c r="D115" s="21"/>
      <c r="E115" s="21"/>
      <c r="F115" s="21"/>
      <c r="G115" s="21"/>
      <c r="H115" s="21"/>
      <c r="I115" s="21"/>
      <c r="J115" s="21"/>
      <c r="K115" s="21"/>
      <c r="L115" s="50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="26" customFormat="true" ht="30" hidden="false" customHeight="true" outlineLevel="0" collapsed="false">
      <c r="A116" s="19"/>
      <c r="B116" s="20"/>
      <c r="C116" s="21"/>
      <c r="D116" s="21"/>
      <c r="E116" s="65" t="str">
        <f aca="false">E9</f>
        <v>A1.1 - Zlepšenie TOK zateplením z vonkajšej strany použitím KZS</v>
      </c>
      <c r="F116" s="65"/>
      <c r="G116" s="65"/>
      <c r="H116" s="65"/>
      <c r="I116" s="21"/>
      <c r="J116" s="21"/>
      <c r="K116" s="21"/>
      <c r="L116" s="50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="26" customFormat="true" ht="6.95" hidden="false" customHeight="true" outlineLevel="0" collapsed="false">
      <c r="A117" s="19"/>
      <c r="B117" s="20"/>
      <c r="C117" s="21"/>
      <c r="D117" s="21"/>
      <c r="E117" s="21"/>
      <c r="F117" s="21"/>
      <c r="G117" s="21"/>
      <c r="H117" s="21"/>
      <c r="I117" s="21"/>
      <c r="J117" s="21"/>
      <c r="K117" s="21"/>
      <c r="L117" s="50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="26" customFormat="true" ht="12" hidden="false" customHeight="true" outlineLevel="0" collapsed="false">
      <c r="A118" s="19"/>
      <c r="B118" s="20"/>
      <c r="C118" s="15" t="s">
        <v>16</v>
      </c>
      <c r="D118" s="21"/>
      <c r="E118" s="21"/>
      <c r="F118" s="16" t="str">
        <f aca="false">F12</f>
        <v> </v>
      </c>
      <c r="G118" s="21"/>
      <c r="H118" s="21"/>
      <c r="I118" s="15" t="s">
        <v>18</v>
      </c>
      <c r="J118" s="166" t="str">
        <f aca="false">IF(J12="","",J12)</f>
        <v>12. 2022</v>
      </c>
      <c r="K118" s="21"/>
      <c r="L118" s="50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</row>
    <row r="119" s="26" customFormat="true" ht="6.95" hidden="false" customHeight="true" outlineLevel="0" collapsed="false">
      <c r="A119" s="19"/>
      <c r="B119" s="20"/>
      <c r="C119" s="21"/>
      <c r="D119" s="21"/>
      <c r="E119" s="21"/>
      <c r="F119" s="21"/>
      <c r="G119" s="21"/>
      <c r="H119" s="21"/>
      <c r="I119" s="21"/>
      <c r="J119" s="21"/>
      <c r="K119" s="21"/>
      <c r="L119" s="50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="26" customFormat="true" ht="15.15" hidden="false" customHeight="true" outlineLevel="0" collapsed="false">
      <c r="A120" s="19"/>
      <c r="B120" s="20"/>
      <c r="C120" s="15" t="s">
        <v>20</v>
      </c>
      <c r="D120" s="21"/>
      <c r="E120" s="21"/>
      <c r="F120" s="16" t="str">
        <f aca="false">E15</f>
        <v>Obec Nový Ruskov</v>
      </c>
      <c r="G120" s="21"/>
      <c r="H120" s="21"/>
      <c r="I120" s="15" t="s">
        <v>26</v>
      </c>
      <c r="J120" s="167" t="str">
        <f aca="false">E21</f>
        <v> </v>
      </c>
      <c r="K120" s="21"/>
      <c r="L120" s="50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="26" customFormat="true" ht="15.15" hidden="false" customHeight="true" outlineLevel="0" collapsed="false">
      <c r="A121" s="19"/>
      <c r="B121" s="20"/>
      <c r="C121" s="15" t="s">
        <v>24</v>
      </c>
      <c r="D121" s="21"/>
      <c r="E121" s="21"/>
      <c r="F121" s="16" t="str">
        <f aca="false">IF(E18="","",E18)</f>
        <v> </v>
      </c>
      <c r="G121" s="21"/>
      <c r="H121" s="21"/>
      <c r="I121" s="15" t="s">
        <v>28</v>
      </c>
      <c r="J121" s="167" t="str">
        <f aca="false">E24</f>
        <v> </v>
      </c>
      <c r="K121" s="21"/>
      <c r="L121" s="50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="26" customFormat="true" ht="10.3" hidden="false" customHeight="true" outlineLevel="0" collapsed="false">
      <c r="A122" s="19"/>
      <c r="B122" s="20"/>
      <c r="C122" s="21"/>
      <c r="D122" s="21"/>
      <c r="E122" s="21"/>
      <c r="F122" s="21"/>
      <c r="G122" s="21"/>
      <c r="H122" s="21"/>
      <c r="I122" s="21"/>
      <c r="J122" s="21"/>
      <c r="K122" s="21"/>
      <c r="L122" s="50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="194" customFormat="true" ht="29.3" hidden="false" customHeight="true" outlineLevel="0" collapsed="false">
      <c r="A123" s="187"/>
      <c r="B123" s="188"/>
      <c r="C123" s="189" t="s">
        <v>145</v>
      </c>
      <c r="D123" s="190" t="s">
        <v>55</v>
      </c>
      <c r="E123" s="190" t="s">
        <v>51</v>
      </c>
      <c r="F123" s="190" t="s">
        <v>52</v>
      </c>
      <c r="G123" s="190" t="s">
        <v>146</v>
      </c>
      <c r="H123" s="190" t="s">
        <v>147</v>
      </c>
      <c r="I123" s="190" t="s">
        <v>148</v>
      </c>
      <c r="J123" s="191" t="s">
        <v>133</v>
      </c>
      <c r="K123" s="192" t="s">
        <v>149</v>
      </c>
      <c r="L123" s="193"/>
      <c r="M123" s="83"/>
      <c r="N123" s="84" t="s">
        <v>34</v>
      </c>
      <c r="O123" s="84" t="s">
        <v>150</v>
      </c>
      <c r="P123" s="84" t="s">
        <v>151</v>
      </c>
      <c r="Q123" s="84" t="s">
        <v>152</v>
      </c>
      <c r="R123" s="84" t="s">
        <v>153</v>
      </c>
      <c r="S123" s="84" t="s">
        <v>154</v>
      </c>
      <c r="T123" s="85" t="s">
        <v>155</v>
      </c>
      <c r="U123" s="187"/>
      <c r="V123" s="187"/>
      <c r="W123" s="187"/>
      <c r="X123" s="187"/>
      <c r="Y123" s="187"/>
      <c r="Z123" s="187"/>
      <c r="AA123" s="187"/>
      <c r="AB123" s="187"/>
      <c r="AC123" s="187"/>
      <c r="AD123" s="187"/>
      <c r="AE123" s="187"/>
    </row>
    <row r="124" s="26" customFormat="true" ht="22.8" hidden="false" customHeight="true" outlineLevel="0" collapsed="false">
      <c r="A124" s="19"/>
      <c r="B124" s="20"/>
      <c r="C124" s="91" t="s">
        <v>134</v>
      </c>
      <c r="D124" s="21"/>
      <c r="E124" s="21"/>
      <c r="F124" s="21"/>
      <c r="G124" s="21"/>
      <c r="H124" s="21"/>
      <c r="I124" s="21"/>
      <c r="J124" s="195" t="n">
        <f aca="false">BK124</f>
        <v>81868.08</v>
      </c>
      <c r="K124" s="21"/>
      <c r="L124" s="25"/>
      <c r="M124" s="86"/>
      <c r="N124" s="196"/>
      <c r="O124" s="87"/>
      <c r="P124" s="197" t="n">
        <f aca="false">P125+P150</f>
        <v>1662.15511769</v>
      </c>
      <c r="Q124" s="87"/>
      <c r="R124" s="197" t="n">
        <f aca="false">R125+R150</f>
        <v>61.5534878</v>
      </c>
      <c r="S124" s="87"/>
      <c r="T124" s="198" t="n">
        <f aca="false">T125+T150</f>
        <v>15.00152585</v>
      </c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T124" s="3" t="s">
        <v>69</v>
      </c>
      <c r="AU124" s="3" t="s">
        <v>135</v>
      </c>
      <c r="BK124" s="199" t="n">
        <f aca="false">BK125+BK150</f>
        <v>81868.08</v>
      </c>
    </row>
    <row r="125" s="200" customFormat="true" ht="25.9" hidden="false" customHeight="true" outlineLevel="0" collapsed="false">
      <c r="B125" s="201"/>
      <c r="C125" s="202"/>
      <c r="D125" s="203" t="s">
        <v>69</v>
      </c>
      <c r="E125" s="204" t="s">
        <v>156</v>
      </c>
      <c r="F125" s="204" t="s">
        <v>157</v>
      </c>
      <c r="G125" s="202"/>
      <c r="H125" s="202"/>
      <c r="I125" s="202"/>
      <c r="J125" s="205" t="n">
        <f aca="false">BK125</f>
        <v>75878.52</v>
      </c>
      <c r="K125" s="202"/>
      <c r="L125" s="206"/>
      <c r="M125" s="207"/>
      <c r="N125" s="208"/>
      <c r="O125" s="208"/>
      <c r="P125" s="209" t="n">
        <f aca="false">P126+P134+P148</f>
        <v>1492.60364954</v>
      </c>
      <c r="Q125" s="208"/>
      <c r="R125" s="209" t="n">
        <f aca="false">R126+R134+R148</f>
        <v>60.69863725</v>
      </c>
      <c r="S125" s="208"/>
      <c r="T125" s="210" t="n">
        <f aca="false">T126+T134+T148</f>
        <v>11.1844432</v>
      </c>
      <c r="AR125" s="211" t="s">
        <v>78</v>
      </c>
      <c r="AT125" s="212" t="s">
        <v>69</v>
      </c>
      <c r="AU125" s="212" t="s">
        <v>70</v>
      </c>
      <c r="AY125" s="211" t="s">
        <v>158</v>
      </c>
      <c r="BK125" s="213" t="n">
        <f aca="false">BK126+BK134+BK148</f>
        <v>75878.52</v>
      </c>
    </row>
    <row r="126" s="200" customFormat="true" ht="22.8" hidden="false" customHeight="true" outlineLevel="0" collapsed="false">
      <c r="B126" s="201"/>
      <c r="C126" s="202"/>
      <c r="D126" s="203" t="s">
        <v>69</v>
      </c>
      <c r="E126" s="214" t="s">
        <v>159</v>
      </c>
      <c r="F126" s="214" t="s">
        <v>160</v>
      </c>
      <c r="G126" s="202"/>
      <c r="H126" s="202"/>
      <c r="I126" s="202"/>
      <c r="J126" s="215" t="n">
        <f aca="false">BK126</f>
        <v>60129.96</v>
      </c>
      <c r="K126" s="202"/>
      <c r="L126" s="206"/>
      <c r="M126" s="207"/>
      <c r="N126" s="208"/>
      <c r="O126" s="208"/>
      <c r="P126" s="209" t="n">
        <f aca="false">SUM(P127:P133)</f>
        <v>1001.98819494</v>
      </c>
      <c r="Q126" s="208"/>
      <c r="R126" s="209" t="n">
        <f aca="false">SUM(R127:R133)</f>
        <v>26.92654765</v>
      </c>
      <c r="S126" s="208"/>
      <c r="T126" s="210" t="n">
        <f aca="false">SUM(T127:T133)</f>
        <v>0</v>
      </c>
      <c r="AR126" s="211" t="s">
        <v>78</v>
      </c>
      <c r="AT126" s="212" t="s">
        <v>69</v>
      </c>
      <c r="AU126" s="212" t="s">
        <v>78</v>
      </c>
      <c r="AY126" s="211" t="s">
        <v>158</v>
      </c>
      <c r="BK126" s="213" t="n">
        <f aca="false">SUM(BK127:BK133)</f>
        <v>60129.96</v>
      </c>
    </row>
    <row r="127" s="26" customFormat="true" ht="24.15" hidden="false" customHeight="true" outlineLevel="0" collapsed="false">
      <c r="A127" s="19"/>
      <c r="B127" s="20"/>
      <c r="C127" s="216" t="s">
        <v>161</v>
      </c>
      <c r="D127" s="216" t="s">
        <v>162</v>
      </c>
      <c r="E127" s="217" t="s">
        <v>163</v>
      </c>
      <c r="F127" s="218" t="s">
        <v>164</v>
      </c>
      <c r="G127" s="219" t="s">
        <v>165</v>
      </c>
      <c r="H127" s="220" t="n">
        <v>682.658</v>
      </c>
      <c r="I127" s="221" t="n">
        <v>3.2</v>
      </c>
      <c r="J127" s="221" t="n">
        <f aca="false">ROUND(I127*H127,2)</f>
        <v>2184.51</v>
      </c>
      <c r="K127" s="222"/>
      <c r="L127" s="25"/>
      <c r="M127" s="223"/>
      <c r="N127" s="224" t="s">
        <v>36</v>
      </c>
      <c r="O127" s="225" t="n">
        <v>0.09202</v>
      </c>
      <c r="P127" s="225" t="n">
        <f aca="false">O127*H127</f>
        <v>62.81818916</v>
      </c>
      <c r="Q127" s="225" t="n">
        <v>0.0001</v>
      </c>
      <c r="R127" s="225" t="n">
        <f aca="false">Q127*H127</f>
        <v>0.0682658</v>
      </c>
      <c r="S127" s="225" t="n">
        <v>0</v>
      </c>
      <c r="T127" s="226" t="n">
        <f aca="false">S127*H127</f>
        <v>0</v>
      </c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R127" s="227" t="s">
        <v>166</v>
      </c>
      <c r="AT127" s="227" t="s">
        <v>162</v>
      </c>
      <c r="AU127" s="227" t="s">
        <v>161</v>
      </c>
      <c r="AY127" s="3" t="s">
        <v>158</v>
      </c>
      <c r="BE127" s="228" t="n">
        <f aca="false">IF(N127="základná",J127,0)</f>
        <v>0</v>
      </c>
      <c r="BF127" s="228" t="n">
        <f aca="false">IF(N127="znížená",J127,0)</f>
        <v>2184.51</v>
      </c>
      <c r="BG127" s="228" t="n">
        <f aca="false">IF(N127="zákl. prenesená",J127,0)</f>
        <v>0</v>
      </c>
      <c r="BH127" s="228" t="n">
        <f aca="false">IF(N127="zníž. prenesená",J127,0)</f>
        <v>0</v>
      </c>
      <c r="BI127" s="228" t="n">
        <f aca="false">IF(N127="nulová",J127,0)</f>
        <v>0</v>
      </c>
      <c r="BJ127" s="3" t="s">
        <v>161</v>
      </c>
      <c r="BK127" s="228" t="n">
        <f aca="false">ROUND(I127*H127,2)</f>
        <v>2184.51</v>
      </c>
      <c r="BL127" s="3" t="s">
        <v>166</v>
      </c>
      <c r="BM127" s="227" t="s">
        <v>167</v>
      </c>
    </row>
    <row r="128" s="26" customFormat="true" ht="24.15" hidden="false" customHeight="true" outlineLevel="0" collapsed="false">
      <c r="A128" s="19"/>
      <c r="B128" s="20"/>
      <c r="C128" s="216" t="s">
        <v>168</v>
      </c>
      <c r="D128" s="216" t="s">
        <v>162</v>
      </c>
      <c r="E128" s="217" t="s">
        <v>169</v>
      </c>
      <c r="F128" s="218" t="s">
        <v>170</v>
      </c>
      <c r="G128" s="219" t="s">
        <v>165</v>
      </c>
      <c r="H128" s="220" t="n">
        <v>36.89</v>
      </c>
      <c r="I128" s="221" t="n">
        <v>28.66</v>
      </c>
      <c r="J128" s="221" t="n">
        <f aca="false">ROUND(I128*H128,2)</f>
        <v>1057.27</v>
      </c>
      <c r="K128" s="222"/>
      <c r="L128" s="25"/>
      <c r="M128" s="223"/>
      <c r="N128" s="224" t="s">
        <v>36</v>
      </c>
      <c r="O128" s="225" t="n">
        <v>0.41727</v>
      </c>
      <c r="P128" s="225" t="n">
        <f aca="false">O128*H128</f>
        <v>15.3930903</v>
      </c>
      <c r="Q128" s="225" t="n">
        <v>0.00618</v>
      </c>
      <c r="R128" s="225" t="n">
        <f aca="false">Q128*H128</f>
        <v>0.2279802</v>
      </c>
      <c r="S128" s="225" t="n">
        <v>0</v>
      </c>
      <c r="T128" s="226" t="n">
        <f aca="false">S128*H128</f>
        <v>0</v>
      </c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R128" s="227" t="s">
        <v>166</v>
      </c>
      <c r="AT128" s="227" t="s">
        <v>162</v>
      </c>
      <c r="AU128" s="227" t="s">
        <v>161</v>
      </c>
      <c r="AY128" s="3" t="s">
        <v>158</v>
      </c>
      <c r="BE128" s="228" t="n">
        <f aca="false">IF(N128="základná",J128,0)</f>
        <v>0</v>
      </c>
      <c r="BF128" s="228" t="n">
        <f aca="false">IF(N128="znížená",J128,0)</f>
        <v>1057.27</v>
      </c>
      <c r="BG128" s="228" t="n">
        <f aca="false">IF(N128="zákl. prenesená",J128,0)</f>
        <v>0</v>
      </c>
      <c r="BH128" s="228" t="n">
        <f aca="false">IF(N128="zníž. prenesená",J128,0)</f>
        <v>0</v>
      </c>
      <c r="BI128" s="228" t="n">
        <f aca="false">IF(N128="nulová",J128,0)</f>
        <v>0</v>
      </c>
      <c r="BJ128" s="3" t="s">
        <v>161</v>
      </c>
      <c r="BK128" s="228" t="n">
        <f aca="false">ROUND(I128*H128,2)</f>
        <v>1057.27</v>
      </c>
      <c r="BL128" s="3" t="s">
        <v>166</v>
      </c>
      <c r="BM128" s="227" t="s">
        <v>171</v>
      </c>
    </row>
    <row r="129" s="26" customFormat="true" ht="24.15" hidden="false" customHeight="true" outlineLevel="0" collapsed="false">
      <c r="A129" s="19"/>
      <c r="B129" s="20"/>
      <c r="C129" s="216" t="s">
        <v>166</v>
      </c>
      <c r="D129" s="216" t="s">
        <v>162</v>
      </c>
      <c r="E129" s="217" t="s">
        <v>172</v>
      </c>
      <c r="F129" s="218" t="s">
        <v>173</v>
      </c>
      <c r="G129" s="219" t="s">
        <v>165</v>
      </c>
      <c r="H129" s="220" t="n">
        <v>645.768</v>
      </c>
      <c r="I129" s="221" t="n">
        <v>15.09</v>
      </c>
      <c r="J129" s="221" t="n">
        <f aca="false">ROUND(I129*H129,2)</f>
        <v>9744.64</v>
      </c>
      <c r="K129" s="222"/>
      <c r="L129" s="25"/>
      <c r="M129" s="223"/>
      <c r="N129" s="224" t="s">
        <v>36</v>
      </c>
      <c r="O129" s="225" t="n">
        <v>0.35866</v>
      </c>
      <c r="P129" s="225" t="n">
        <f aca="false">O129*H129</f>
        <v>231.61115088</v>
      </c>
      <c r="Q129" s="225" t="n">
        <v>0.00322</v>
      </c>
      <c r="R129" s="225" t="n">
        <f aca="false">Q129*H129</f>
        <v>2.07937296</v>
      </c>
      <c r="S129" s="225" t="n">
        <v>0</v>
      </c>
      <c r="T129" s="226" t="n">
        <f aca="false">S129*H129</f>
        <v>0</v>
      </c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R129" s="227" t="s">
        <v>166</v>
      </c>
      <c r="AT129" s="227" t="s">
        <v>162</v>
      </c>
      <c r="AU129" s="227" t="s">
        <v>161</v>
      </c>
      <c r="AY129" s="3" t="s">
        <v>158</v>
      </c>
      <c r="BE129" s="228" t="n">
        <f aca="false">IF(N129="základná",J129,0)</f>
        <v>0</v>
      </c>
      <c r="BF129" s="228" t="n">
        <f aca="false">IF(N129="znížená",J129,0)</f>
        <v>9744.64</v>
      </c>
      <c r="BG129" s="228" t="n">
        <f aca="false">IF(N129="zákl. prenesená",J129,0)</f>
        <v>0</v>
      </c>
      <c r="BH129" s="228" t="n">
        <f aca="false">IF(N129="zníž. prenesená",J129,0)</f>
        <v>0</v>
      </c>
      <c r="BI129" s="228" t="n">
        <f aca="false">IF(N129="nulová",J129,0)</f>
        <v>0</v>
      </c>
      <c r="BJ129" s="3" t="s">
        <v>161</v>
      </c>
      <c r="BK129" s="228" t="n">
        <f aca="false">ROUND(I129*H129,2)</f>
        <v>9744.64</v>
      </c>
      <c r="BL129" s="3" t="s">
        <v>166</v>
      </c>
      <c r="BM129" s="227" t="s">
        <v>174</v>
      </c>
    </row>
    <row r="130" s="26" customFormat="true" ht="24.15" hidden="false" customHeight="true" outlineLevel="0" collapsed="false">
      <c r="A130" s="19"/>
      <c r="B130" s="20"/>
      <c r="C130" s="216" t="s">
        <v>175</v>
      </c>
      <c r="D130" s="216" t="s">
        <v>162</v>
      </c>
      <c r="E130" s="217" t="s">
        <v>176</v>
      </c>
      <c r="F130" s="218" t="s">
        <v>177</v>
      </c>
      <c r="G130" s="219" t="s">
        <v>165</v>
      </c>
      <c r="H130" s="220" t="n">
        <v>56.381</v>
      </c>
      <c r="I130" s="221" t="n">
        <v>37.97</v>
      </c>
      <c r="J130" s="221" t="n">
        <f aca="false">ROUND(I130*H130,2)</f>
        <v>2140.79</v>
      </c>
      <c r="K130" s="222"/>
      <c r="L130" s="25"/>
      <c r="M130" s="223"/>
      <c r="N130" s="224" t="s">
        <v>36</v>
      </c>
      <c r="O130" s="225" t="n">
        <v>0.914</v>
      </c>
      <c r="P130" s="225" t="n">
        <f aca="false">O130*H130</f>
        <v>51.532234</v>
      </c>
      <c r="Q130" s="225" t="n">
        <v>0.01881</v>
      </c>
      <c r="R130" s="225" t="n">
        <f aca="false">Q130*H130</f>
        <v>1.06052661</v>
      </c>
      <c r="S130" s="225" t="n">
        <v>0</v>
      </c>
      <c r="T130" s="226" t="n">
        <f aca="false">S130*H130</f>
        <v>0</v>
      </c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R130" s="227" t="s">
        <v>166</v>
      </c>
      <c r="AT130" s="227" t="s">
        <v>162</v>
      </c>
      <c r="AU130" s="227" t="s">
        <v>161</v>
      </c>
      <c r="AY130" s="3" t="s">
        <v>158</v>
      </c>
      <c r="BE130" s="228" t="n">
        <f aca="false">IF(N130="základná",J130,0)</f>
        <v>0</v>
      </c>
      <c r="BF130" s="228" t="n">
        <f aca="false">IF(N130="znížená",J130,0)</f>
        <v>2140.79</v>
      </c>
      <c r="BG130" s="228" t="n">
        <f aca="false">IF(N130="zákl. prenesená",J130,0)</f>
        <v>0</v>
      </c>
      <c r="BH130" s="228" t="n">
        <f aca="false">IF(N130="zníž. prenesená",J130,0)</f>
        <v>0</v>
      </c>
      <c r="BI130" s="228" t="n">
        <f aca="false">IF(N130="nulová",J130,0)</f>
        <v>0</v>
      </c>
      <c r="BJ130" s="3" t="s">
        <v>161</v>
      </c>
      <c r="BK130" s="228" t="n">
        <f aca="false">ROUND(I130*H130,2)</f>
        <v>2140.79</v>
      </c>
      <c r="BL130" s="3" t="s">
        <v>166</v>
      </c>
      <c r="BM130" s="227" t="s">
        <v>178</v>
      </c>
    </row>
    <row r="131" s="26" customFormat="true" ht="24.15" hidden="false" customHeight="true" outlineLevel="0" collapsed="false">
      <c r="A131" s="19"/>
      <c r="B131" s="20"/>
      <c r="C131" s="216" t="s">
        <v>179</v>
      </c>
      <c r="D131" s="216" t="s">
        <v>162</v>
      </c>
      <c r="E131" s="217" t="s">
        <v>180</v>
      </c>
      <c r="F131" s="218" t="s">
        <v>181</v>
      </c>
      <c r="G131" s="219" t="s">
        <v>165</v>
      </c>
      <c r="H131" s="220" t="n">
        <v>570.63</v>
      </c>
      <c r="I131" s="221" t="n">
        <v>75.31</v>
      </c>
      <c r="J131" s="221" t="n">
        <f aca="false">ROUND(I131*H131,2)</f>
        <v>42974.15</v>
      </c>
      <c r="K131" s="222"/>
      <c r="L131" s="25"/>
      <c r="M131" s="223"/>
      <c r="N131" s="224" t="s">
        <v>36</v>
      </c>
      <c r="O131" s="225" t="n">
        <v>1.0142</v>
      </c>
      <c r="P131" s="225" t="n">
        <f aca="false">O131*H131</f>
        <v>578.732946</v>
      </c>
      <c r="Q131" s="225" t="n">
        <v>0.03978</v>
      </c>
      <c r="R131" s="225" t="n">
        <f aca="false">Q131*H131</f>
        <v>22.6996614</v>
      </c>
      <c r="S131" s="225" t="n">
        <v>0</v>
      </c>
      <c r="T131" s="226" t="n">
        <f aca="false">S131*H131</f>
        <v>0</v>
      </c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R131" s="227" t="s">
        <v>166</v>
      </c>
      <c r="AT131" s="227" t="s">
        <v>162</v>
      </c>
      <c r="AU131" s="227" t="s">
        <v>161</v>
      </c>
      <c r="AY131" s="3" t="s">
        <v>158</v>
      </c>
      <c r="BE131" s="228" t="n">
        <f aca="false">IF(N131="základná",J131,0)</f>
        <v>0</v>
      </c>
      <c r="BF131" s="228" t="n">
        <f aca="false">IF(N131="znížená",J131,0)</f>
        <v>42974.15</v>
      </c>
      <c r="BG131" s="228" t="n">
        <f aca="false">IF(N131="zákl. prenesená",J131,0)</f>
        <v>0</v>
      </c>
      <c r="BH131" s="228" t="n">
        <f aca="false">IF(N131="zníž. prenesená",J131,0)</f>
        <v>0</v>
      </c>
      <c r="BI131" s="228" t="n">
        <f aca="false">IF(N131="nulová",J131,0)</f>
        <v>0</v>
      </c>
      <c r="BJ131" s="3" t="s">
        <v>161</v>
      </c>
      <c r="BK131" s="228" t="n">
        <f aca="false">ROUND(I131*H131,2)</f>
        <v>42974.15</v>
      </c>
      <c r="BL131" s="3" t="s">
        <v>166</v>
      </c>
      <c r="BM131" s="227" t="s">
        <v>182</v>
      </c>
    </row>
    <row r="132" s="26" customFormat="true" ht="24.15" hidden="false" customHeight="true" outlineLevel="0" collapsed="false">
      <c r="A132" s="19"/>
      <c r="B132" s="20"/>
      <c r="C132" s="216" t="s">
        <v>183</v>
      </c>
      <c r="D132" s="216" t="s">
        <v>162</v>
      </c>
      <c r="E132" s="217" t="s">
        <v>184</v>
      </c>
      <c r="F132" s="218" t="s">
        <v>185</v>
      </c>
      <c r="G132" s="219" t="s">
        <v>165</v>
      </c>
      <c r="H132" s="220" t="n">
        <v>45.068</v>
      </c>
      <c r="I132" s="221" t="n">
        <v>41.24</v>
      </c>
      <c r="J132" s="221" t="n">
        <f aca="false">ROUND(I132*H132,2)</f>
        <v>1858.6</v>
      </c>
      <c r="K132" s="222"/>
      <c r="L132" s="25"/>
      <c r="M132" s="223"/>
      <c r="N132" s="224" t="s">
        <v>36</v>
      </c>
      <c r="O132" s="225" t="n">
        <v>1.32845</v>
      </c>
      <c r="P132" s="225" t="n">
        <f aca="false">O132*H132</f>
        <v>59.8705846</v>
      </c>
      <c r="Q132" s="225" t="n">
        <v>0.01751</v>
      </c>
      <c r="R132" s="225" t="n">
        <f aca="false">Q132*H132</f>
        <v>0.78914068</v>
      </c>
      <c r="S132" s="225" t="n">
        <v>0</v>
      </c>
      <c r="T132" s="226" t="n">
        <f aca="false">S132*H132</f>
        <v>0</v>
      </c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R132" s="227" t="s">
        <v>166</v>
      </c>
      <c r="AT132" s="227" t="s">
        <v>162</v>
      </c>
      <c r="AU132" s="227" t="s">
        <v>161</v>
      </c>
      <c r="AY132" s="3" t="s">
        <v>158</v>
      </c>
      <c r="BE132" s="228" t="n">
        <f aca="false">IF(N132="základná",J132,0)</f>
        <v>0</v>
      </c>
      <c r="BF132" s="228" t="n">
        <f aca="false">IF(N132="znížená",J132,0)</f>
        <v>1858.6</v>
      </c>
      <c r="BG132" s="228" t="n">
        <f aca="false">IF(N132="zákl. prenesená",J132,0)</f>
        <v>0</v>
      </c>
      <c r="BH132" s="228" t="n">
        <f aca="false">IF(N132="zníž. prenesená",J132,0)</f>
        <v>0</v>
      </c>
      <c r="BI132" s="228" t="n">
        <f aca="false">IF(N132="nulová",J132,0)</f>
        <v>0</v>
      </c>
      <c r="BJ132" s="3" t="s">
        <v>161</v>
      </c>
      <c r="BK132" s="228" t="n">
        <f aca="false">ROUND(I132*H132,2)</f>
        <v>1858.6</v>
      </c>
      <c r="BL132" s="3" t="s">
        <v>166</v>
      </c>
      <c r="BM132" s="227" t="s">
        <v>186</v>
      </c>
    </row>
    <row r="133" s="26" customFormat="true" ht="21.75" hidden="false" customHeight="true" outlineLevel="0" collapsed="false">
      <c r="A133" s="19"/>
      <c r="B133" s="20"/>
      <c r="C133" s="216" t="s">
        <v>187</v>
      </c>
      <c r="D133" s="216" t="s">
        <v>162</v>
      </c>
      <c r="E133" s="217" t="s">
        <v>188</v>
      </c>
      <c r="F133" s="218" t="s">
        <v>189</v>
      </c>
      <c r="G133" s="219" t="s">
        <v>190</v>
      </c>
      <c r="H133" s="220" t="n">
        <v>10</v>
      </c>
      <c r="I133" s="221" t="n">
        <v>17</v>
      </c>
      <c r="J133" s="221" t="n">
        <f aca="false">ROUND(I133*H133,2)</f>
        <v>170</v>
      </c>
      <c r="K133" s="222"/>
      <c r="L133" s="25"/>
      <c r="M133" s="223"/>
      <c r="N133" s="224" t="s">
        <v>36</v>
      </c>
      <c r="O133" s="225" t="n">
        <v>0.203</v>
      </c>
      <c r="P133" s="225" t="n">
        <f aca="false">O133*H133</f>
        <v>2.03</v>
      </c>
      <c r="Q133" s="225" t="n">
        <v>0.00016</v>
      </c>
      <c r="R133" s="225" t="n">
        <f aca="false">Q133*H133</f>
        <v>0.0016</v>
      </c>
      <c r="S133" s="225" t="n">
        <v>0</v>
      </c>
      <c r="T133" s="226" t="n">
        <f aca="false">S133*H133</f>
        <v>0</v>
      </c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R133" s="227" t="s">
        <v>166</v>
      </c>
      <c r="AT133" s="227" t="s">
        <v>162</v>
      </c>
      <c r="AU133" s="227" t="s">
        <v>161</v>
      </c>
      <c r="AY133" s="3" t="s">
        <v>158</v>
      </c>
      <c r="BE133" s="228" t="n">
        <f aca="false">IF(N133="základná",J133,0)</f>
        <v>0</v>
      </c>
      <c r="BF133" s="228" t="n">
        <f aca="false">IF(N133="znížená",J133,0)</f>
        <v>170</v>
      </c>
      <c r="BG133" s="228" t="n">
        <f aca="false">IF(N133="zákl. prenesená",J133,0)</f>
        <v>0</v>
      </c>
      <c r="BH133" s="228" t="n">
        <f aca="false">IF(N133="zníž. prenesená",J133,0)</f>
        <v>0</v>
      </c>
      <c r="BI133" s="228" t="n">
        <f aca="false">IF(N133="nulová",J133,0)</f>
        <v>0</v>
      </c>
      <c r="BJ133" s="3" t="s">
        <v>161</v>
      </c>
      <c r="BK133" s="228" t="n">
        <f aca="false">ROUND(I133*H133,2)</f>
        <v>170</v>
      </c>
      <c r="BL133" s="3" t="s">
        <v>166</v>
      </c>
      <c r="BM133" s="227" t="s">
        <v>191</v>
      </c>
    </row>
    <row r="134" s="200" customFormat="true" ht="22.8" hidden="false" customHeight="true" outlineLevel="0" collapsed="false">
      <c r="B134" s="201"/>
      <c r="C134" s="202"/>
      <c r="D134" s="203" t="s">
        <v>69</v>
      </c>
      <c r="E134" s="214" t="s">
        <v>187</v>
      </c>
      <c r="F134" s="214" t="s">
        <v>192</v>
      </c>
      <c r="G134" s="202"/>
      <c r="H134" s="202"/>
      <c r="I134" s="202"/>
      <c r="J134" s="215" t="n">
        <f aca="false">BK134</f>
        <v>13567.64</v>
      </c>
      <c r="K134" s="202"/>
      <c r="L134" s="206"/>
      <c r="M134" s="207"/>
      <c r="N134" s="208"/>
      <c r="O134" s="208"/>
      <c r="P134" s="209" t="n">
        <f aca="false">SUM(P135:P147)</f>
        <v>341.1138176</v>
      </c>
      <c r="Q134" s="208"/>
      <c r="R134" s="209" t="n">
        <f aca="false">SUM(R135:R147)</f>
        <v>33.7720896</v>
      </c>
      <c r="S134" s="208"/>
      <c r="T134" s="210" t="n">
        <f aca="false">SUM(T135:T147)</f>
        <v>11.1844432</v>
      </c>
      <c r="AR134" s="211" t="s">
        <v>78</v>
      </c>
      <c r="AT134" s="212" t="s">
        <v>69</v>
      </c>
      <c r="AU134" s="212" t="s">
        <v>78</v>
      </c>
      <c r="AY134" s="211" t="s">
        <v>158</v>
      </c>
      <c r="BK134" s="213" t="n">
        <f aca="false">SUM(BK135:BK147)</f>
        <v>13567.64</v>
      </c>
    </row>
    <row r="135" s="26" customFormat="true" ht="21.75" hidden="false" customHeight="true" outlineLevel="0" collapsed="false">
      <c r="A135" s="19"/>
      <c r="B135" s="20"/>
      <c r="C135" s="216" t="s">
        <v>193</v>
      </c>
      <c r="D135" s="216" t="s">
        <v>162</v>
      </c>
      <c r="E135" s="217" t="s">
        <v>194</v>
      </c>
      <c r="F135" s="218" t="s">
        <v>195</v>
      </c>
      <c r="G135" s="219" t="s">
        <v>165</v>
      </c>
      <c r="H135" s="220" t="n">
        <v>607.52</v>
      </c>
      <c r="I135" s="221" t="n">
        <v>2.82</v>
      </c>
      <c r="J135" s="221" t="n">
        <f aca="false">ROUND(I135*H135,2)</f>
        <v>1713.21</v>
      </c>
      <c r="K135" s="222"/>
      <c r="L135" s="25"/>
      <c r="M135" s="223"/>
      <c r="N135" s="224" t="s">
        <v>36</v>
      </c>
      <c r="O135" s="225" t="n">
        <v>0.087</v>
      </c>
      <c r="P135" s="225" t="n">
        <f aca="false">O135*H135</f>
        <v>52.85424</v>
      </c>
      <c r="Q135" s="225" t="n">
        <v>0</v>
      </c>
      <c r="R135" s="225" t="n">
        <f aca="false">Q135*H135</f>
        <v>0</v>
      </c>
      <c r="S135" s="225" t="n">
        <v>0</v>
      </c>
      <c r="T135" s="226" t="n">
        <f aca="false">S135*H135</f>
        <v>0</v>
      </c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R135" s="227" t="s">
        <v>166</v>
      </c>
      <c r="AT135" s="227" t="s">
        <v>162</v>
      </c>
      <c r="AU135" s="227" t="s">
        <v>161</v>
      </c>
      <c r="AY135" s="3" t="s">
        <v>158</v>
      </c>
      <c r="BE135" s="228" t="n">
        <f aca="false">IF(N135="základná",J135,0)</f>
        <v>0</v>
      </c>
      <c r="BF135" s="228" t="n">
        <f aca="false">IF(N135="znížená",J135,0)</f>
        <v>1713.21</v>
      </c>
      <c r="BG135" s="228" t="n">
        <f aca="false">IF(N135="zákl. prenesená",J135,0)</f>
        <v>0</v>
      </c>
      <c r="BH135" s="228" t="n">
        <f aca="false">IF(N135="zníž. prenesená",J135,0)</f>
        <v>0</v>
      </c>
      <c r="BI135" s="228" t="n">
        <f aca="false">IF(N135="nulová",J135,0)</f>
        <v>0</v>
      </c>
      <c r="BJ135" s="3" t="s">
        <v>161</v>
      </c>
      <c r="BK135" s="228" t="n">
        <f aca="false">ROUND(I135*H135,2)</f>
        <v>1713.21</v>
      </c>
      <c r="BL135" s="3" t="s">
        <v>166</v>
      </c>
      <c r="BM135" s="227" t="s">
        <v>196</v>
      </c>
    </row>
    <row r="136" s="26" customFormat="true" ht="33" hidden="false" customHeight="true" outlineLevel="0" collapsed="false">
      <c r="A136" s="19"/>
      <c r="B136" s="20"/>
      <c r="C136" s="216" t="s">
        <v>197</v>
      </c>
      <c r="D136" s="216" t="s">
        <v>162</v>
      </c>
      <c r="E136" s="217" t="s">
        <v>198</v>
      </c>
      <c r="F136" s="218" t="s">
        <v>199</v>
      </c>
      <c r="G136" s="219" t="s">
        <v>165</v>
      </c>
      <c r="H136" s="220" t="n">
        <v>655.59</v>
      </c>
      <c r="I136" s="221" t="n">
        <v>2.72</v>
      </c>
      <c r="J136" s="221" t="n">
        <f aca="false">ROUND(I136*H136,2)</f>
        <v>1783.2</v>
      </c>
      <c r="K136" s="222"/>
      <c r="L136" s="25"/>
      <c r="M136" s="223"/>
      <c r="N136" s="224" t="s">
        <v>36</v>
      </c>
      <c r="O136" s="225" t="n">
        <v>0.132</v>
      </c>
      <c r="P136" s="225" t="n">
        <f aca="false">O136*H136</f>
        <v>86.53788</v>
      </c>
      <c r="Q136" s="225" t="n">
        <v>0.02572</v>
      </c>
      <c r="R136" s="225" t="n">
        <f aca="false">Q136*H136</f>
        <v>16.8617748</v>
      </c>
      <c r="S136" s="225" t="n">
        <v>0</v>
      </c>
      <c r="T136" s="226" t="n">
        <f aca="false">S136*H136</f>
        <v>0</v>
      </c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R136" s="227" t="s">
        <v>166</v>
      </c>
      <c r="AT136" s="227" t="s">
        <v>162</v>
      </c>
      <c r="AU136" s="227" t="s">
        <v>161</v>
      </c>
      <c r="AY136" s="3" t="s">
        <v>158</v>
      </c>
      <c r="BE136" s="228" t="n">
        <f aca="false">IF(N136="základná",J136,0)</f>
        <v>0</v>
      </c>
      <c r="BF136" s="228" t="n">
        <f aca="false">IF(N136="znížená",J136,0)</f>
        <v>1783.2</v>
      </c>
      <c r="BG136" s="228" t="n">
        <f aca="false">IF(N136="zákl. prenesená",J136,0)</f>
        <v>0</v>
      </c>
      <c r="BH136" s="228" t="n">
        <f aca="false">IF(N136="zníž. prenesená",J136,0)</f>
        <v>0</v>
      </c>
      <c r="BI136" s="228" t="n">
        <f aca="false">IF(N136="nulová",J136,0)</f>
        <v>0</v>
      </c>
      <c r="BJ136" s="3" t="s">
        <v>161</v>
      </c>
      <c r="BK136" s="228" t="n">
        <f aca="false">ROUND(I136*H136,2)</f>
        <v>1783.2</v>
      </c>
      <c r="BL136" s="3" t="s">
        <v>166</v>
      </c>
      <c r="BM136" s="227" t="s">
        <v>200</v>
      </c>
    </row>
    <row r="137" s="26" customFormat="true" ht="44.25" hidden="false" customHeight="true" outlineLevel="0" collapsed="false">
      <c r="A137" s="19"/>
      <c r="B137" s="20"/>
      <c r="C137" s="216" t="s">
        <v>201</v>
      </c>
      <c r="D137" s="216" t="s">
        <v>162</v>
      </c>
      <c r="E137" s="217" t="s">
        <v>202</v>
      </c>
      <c r="F137" s="218" t="s">
        <v>203</v>
      </c>
      <c r="G137" s="219" t="s">
        <v>165</v>
      </c>
      <c r="H137" s="220" t="n">
        <v>1311.18</v>
      </c>
      <c r="I137" s="221" t="n">
        <v>1.75</v>
      </c>
      <c r="J137" s="221" t="n">
        <f aca="false">ROUND(I137*H137,2)</f>
        <v>2294.57</v>
      </c>
      <c r="K137" s="222"/>
      <c r="L137" s="25"/>
      <c r="M137" s="223"/>
      <c r="N137" s="224" t="s">
        <v>36</v>
      </c>
      <c r="O137" s="225" t="n">
        <v>0.006</v>
      </c>
      <c r="P137" s="225" t="n">
        <f aca="false">O137*H137</f>
        <v>7.86708</v>
      </c>
      <c r="Q137" s="225" t="n">
        <v>0</v>
      </c>
      <c r="R137" s="225" t="n">
        <f aca="false">Q137*H137</f>
        <v>0</v>
      </c>
      <c r="S137" s="225" t="n">
        <v>0</v>
      </c>
      <c r="T137" s="226" t="n">
        <f aca="false">S137*H137</f>
        <v>0</v>
      </c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R137" s="227" t="s">
        <v>166</v>
      </c>
      <c r="AT137" s="227" t="s">
        <v>162</v>
      </c>
      <c r="AU137" s="227" t="s">
        <v>161</v>
      </c>
      <c r="AY137" s="3" t="s">
        <v>158</v>
      </c>
      <c r="BE137" s="228" t="n">
        <f aca="false">IF(N137="základná",J137,0)</f>
        <v>0</v>
      </c>
      <c r="BF137" s="228" t="n">
        <f aca="false">IF(N137="znížená",J137,0)</f>
        <v>2294.57</v>
      </c>
      <c r="BG137" s="228" t="n">
        <f aca="false">IF(N137="zákl. prenesená",J137,0)</f>
        <v>0</v>
      </c>
      <c r="BH137" s="228" t="n">
        <f aca="false">IF(N137="zníž. prenesená",J137,0)</f>
        <v>0</v>
      </c>
      <c r="BI137" s="228" t="n">
        <f aca="false">IF(N137="nulová",J137,0)</f>
        <v>0</v>
      </c>
      <c r="BJ137" s="3" t="s">
        <v>161</v>
      </c>
      <c r="BK137" s="228" t="n">
        <f aca="false">ROUND(I137*H137,2)</f>
        <v>2294.57</v>
      </c>
      <c r="BL137" s="3" t="s">
        <v>166</v>
      </c>
      <c r="BM137" s="227" t="s">
        <v>204</v>
      </c>
    </row>
    <row r="138" s="26" customFormat="true" ht="33" hidden="false" customHeight="true" outlineLevel="0" collapsed="false">
      <c r="A138" s="19"/>
      <c r="B138" s="20"/>
      <c r="C138" s="216" t="s">
        <v>205</v>
      </c>
      <c r="D138" s="216" t="s">
        <v>162</v>
      </c>
      <c r="E138" s="217" t="s">
        <v>206</v>
      </c>
      <c r="F138" s="218" t="s">
        <v>207</v>
      </c>
      <c r="G138" s="219" t="s">
        <v>165</v>
      </c>
      <c r="H138" s="220" t="n">
        <v>655.59</v>
      </c>
      <c r="I138" s="221" t="n">
        <v>1.75</v>
      </c>
      <c r="J138" s="221" t="n">
        <f aca="false">ROUND(I138*H138,2)</f>
        <v>1147.28</v>
      </c>
      <c r="K138" s="222"/>
      <c r="L138" s="25"/>
      <c r="M138" s="223"/>
      <c r="N138" s="224" t="s">
        <v>36</v>
      </c>
      <c r="O138" s="225" t="n">
        <v>0.092</v>
      </c>
      <c r="P138" s="225" t="n">
        <f aca="false">O138*H138</f>
        <v>60.31428</v>
      </c>
      <c r="Q138" s="225" t="n">
        <v>0.02572</v>
      </c>
      <c r="R138" s="225" t="n">
        <f aca="false">Q138*H138</f>
        <v>16.8617748</v>
      </c>
      <c r="S138" s="225" t="n">
        <v>0</v>
      </c>
      <c r="T138" s="226" t="n">
        <f aca="false">S138*H138</f>
        <v>0</v>
      </c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R138" s="227" t="s">
        <v>166</v>
      </c>
      <c r="AT138" s="227" t="s">
        <v>162</v>
      </c>
      <c r="AU138" s="227" t="s">
        <v>161</v>
      </c>
      <c r="AY138" s="3" t="s">
        <v>158</v>
      </c>
      <c r="BE138" s="228" t="n">
        <f aca="false">IF(N138="základná",J138,0)</f>
        <v>0</v>
      </c>
      <c r="BF138" s="228" t="n">
        <f aca="false">IF(N138="znížená",J138,0)</f>
        <v>1147.28</v>
      </c>
      <c r="BG138" s="228" t="n">
        <f aca="false">IF(N138="zákl. prenesená",J138,0)</f>
        <v>0</v>
      </c>
      <c r="BH138" s="228" t="n">
        <f aca="false">IF(N138="zníž. prenesená",J138,0)</f>
        <v>0</v>
      </c>
      <c r="BI138" s="228" t="n">
        <f aca="false">IF(N138="nulová",J138,0)</f>
        <v>0</v>
      </c>
      <c r="BJ138" s="3" t="s">
        <v>161</v>
      </c>
      <c r="BK138" s="228" t="n">
        <f aca="false">ROUND(I138*H138,2)</f>
        <v>1147.28</v>
      </c>
      <c r="BL138" s="3" t="s">
        <v>166</v>
      </c>
      <c r="BM138" s="227" t="s">
        <v>208</v>
      </c>
    </row>
    <row r="139" s="26" customFormat="true" ht="16.5" hidden="false" customHeight="true" outlineLevel="0" collapsed="false">
      <c r="A139" s="19"/>
      <c r="B139" s="20"/>
      <c r="C139" s="216" t="s">
        <v>209</v>
      </c>
      <c r="D139" s="216" t="s">
        <v>162</v>
      </c>
      <c r="E139" s="217" t="s">
        <v>210</v>
      </c>
      <c r="F139" s="218" t="s">
        <v>211</v>
      </c>
      <c r="G139" s="219" t="s">
        <v>212</v>
      </c>
      <c r="H139" s="220" t="n">
        <v>92.8</v>
      </c>
      <c r="I139" s="221" t="n">
        <v>11.7</v>
      </c>
      <c r="J139" s="221" t="n">
        <f aca="false">ROUND(I139*H139,2)</f>
        <v>1085.76</v>
      </c>
      <c r="K139" s="222"/>
      <c r="L139" s="25"/>
      <c r="M139" s="223"/>
      <c r="N139" s="224" t="s">
        <v>36</v>
      </c>
      <c r="O139" s="225" t="n">
        <v>0.18824</v>
      </c>
      <c r="P139" s="225" t="n">
        <f aca="false">O139*H139</f>
        <v>17.468672</v>
      </c>
      <c r="Q139" s="225" t="n">
        <v>0.0005</v>
      </c>
      <c r="R139" s="225" t="n">
        <f aca="false">Q139*H139</f>
        <v>0.0464</v>
      </c>
      <c r="S139" s="225" t="n">
        <v>0</v>
      </c>
      <c r="T139" s="226" t="n">
        <f aca="false">S139*H139</f>
        <v>0</v>
      </c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R139" s="227" t="s">
        <v>166</v>
      </c>
      <c r="AT139" s="227" t="s">
        <v>162</v>
      </c>
      <c r="AU139" s="227" t="s">
        <v>161</v>
      </c>
      <c r="AY139" s="3" t="s">
        <v>158</v>
      </c>
      <c r="BE139" s="228" t="n">
        <f aca="false">IF(N139="základná",J139,0)</f>
        <v>0</v>
      </c>
      <c r="BF139" s="228" t="n">
        <f aca="false">IF(N139="znížená",J139,0)</f>
        <v>1085.76</v>
      </c>
      <c r="BG139" s="228" t="n">
        <f aca="false">IF(N139="zákl. prenesená",J139,0)</f>
        <v>0</v>
      </c>
      <c r="BH139" s="228" t="n">
        <f aca="false">IF(N139="zníž. prenesená",J139,0)</f>
        <v>0</v>
      </c>
      <c r="BI139" s="228" t="n">
        <f aca="false">IF(N139="nulová",J139,0)</f>
        <v>0</v>
      </c>
      <c r="BJ139" s="3" t="s">
        <v>161</v>
      </c>
      <c r="BK139" s="228" t="n">
        <f aca="false">ROUND(I139*H139,2)</f>
        <v>1085.76</v>
      </c>
      <c r="BL139" s="3" t="s">
        <v>166</v>
      </c>
      <c r="BM139" s="227" t="s">
        <v>213</v>
      </c>
    </row>
    <row r="140" s="26" customFormat="true" ht="24.15" hidden="false" customHeight="true" outlineLevel="0" collapsed="false">
      <c r="A140" s="19"/>
      <c r="B140" s="20"/>
      <c r="C140" s="216" t="s">
        <v>214</v>
      </c>
      <c r="D140" s="216" t="s">
        <v>162</v>
      </c>
      <c r="E140" s="217" t="s">
        <v>215</v>
      </c>
      <c r="F140" s="218" t="s">
        <v>216</v>
      </c>
      <c r="G140" s="219" t="s">
        <v>217</v>
      </c>
      <c r="H140" s="220" t="n">
        <v>2</v>
      </c>
      <c r="I140" s="221" t="n">
        <v>2.78</v>
      </c>
      <c r="J140" s="221" t="n">
        <f aca="false">ROUND(I140*H140,2)</f>
        <v>5.56</v>
      </c>
      <c r="K140" s="222"/>
      <c r="L140" s="25"/>
      <c r="M140" s="223"/>
      <c r="N140" s="224" t="s">
        <v>36</v>
      </c>
      <c r="O140" s="225" t="n">
        <v>0.08328</v>
      </c>
      <c r="P140" s="225" t="n">
        <f aca="false">O140*H140</f>
        <v>0.16656</v>
      </c>
      <c r="Q140" s="225" t="n">
        <v>4E-005</v>
      </c>
      <c r="R140" s="225" t="n">
        <f aca="false">Q140*H140</f>
        <v>8E-005</v>
      </c>
      <c r="S140" s="225" t="n">
        <v>0</v>
      </c>
      <c r="T140" s="226" t="n">
        <f aca="false">S140*H140</f>
        <v>0</v>
      </c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R140" s="227" t="s">
        <v>166</v>
      </c>
      <c r="AT140" s="227" t="s">
        <v>162</v>
      </c>
      <c r="AU140" s="227" t="s">
        <v>161</v>
      </c>
      <c r="AY140" s="3" t="s">
        <v>158</v>
      </c>
      <c r="BE140" s="228" t="n">
        <f aca="false">IF(N140="základná",J140,0)</f>
        <v>0</v>
      </c>
      <c r="BF140" s="228" t="n">
        <f aca="false">IF(N140="znížená",J140,0)</f>
        <v>5.56</v>
      </c>
      <c r="BG140" s="228" t="n">
        <f aca="false">IF(N140="zákl. prenesená",J140,0)</f>
        <v>0</v>
      </c>
      <c r="BH140" s="228" t="n">
        <f aca="false">IF(N140="zníž. prenesená",J140,0)</f>
        <v>0</v>
      </c>
      <c r="BI140" s="228" t="n">
        <f aca="false">IF(N140="nulová",J140,0)</f>
        <v>0</v>
      </c>
      <c r="BJ140" s="3" t="s">
        <v>161</v>
      </c>
      <c r="BK140" s="228" t="n">
        <f aca="false">ROUND(I140*H140,2)</f>
        <v>5.56</v>
      </c>
      <c r="BL140" s="3" t="s">
        <v>166</v>
      </c>
      <c r="BM140" s="227" t="s">
        <v>218</v>
      </c>
    </row>
    <row r="141" s="26" customFormat="true" ht="24.15" hidden="false" customHeight="true" outlineLevel="0" collapsed="false">
      <c r="A141" s="19"/>
      <c r="B141" s="20"/>
      <c r="C141" s="229" t="s">
        <v>219</v>
      </c>
      <c r="D141" s="229" t="s">
        <v>220</v>
      </c>
      <c r="E141" s="230" t="s">
        <v>221</v>
      </c>
      <c r="F141" s="231" t="s">
        <v>222</v>
      </c>
      <c r="G141" s="232" t="s">
        <v>217</v>
      </c>
      <c r="H141" s="233" t="n">
        <v>2</v>
      </c>
      <c r="I141" s="234" t="n">
        <v>12.08</v>
      </c>
      <c r="J141" s="234" t="n">
        <f aca="false">ROUND(I141*H141,2)</f>
        <v>24.16</v>
      </c>
      <c r="K141" s="235"/>
      <c r="L141" s="236"/>
      <c r="M141" s="237"/>
      <c r="N141" s="238" t="s">
        <v>36</v>
      </c>
      <c r="O141" s="225" t="n">
        <v>0</v>
      </c>
      <c r="P141" s="225" t="n">
        <f aca="false">O141*H141</f>
        <v>0</v>
      </c>
      <c r="Q141" s="225" t="n">
        <v>0.00103</v>
      </c>
      <c r="R141" s="225" t="n">
        <f aca="false">Q141*H141</f>
        <v>0.00206</v>
      </c>
      <c r="S141" s="225" t="n">
        <v>0</v>
      </c>
      <c r="T141" s="226" t="n">
        <f aca="false">S141*H141</f>
        <v>0</v>
      </c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R141" s="227" t="s">
        <v>183</v>
      </c>
      <c r="AT141" s="227" t="s">
        <v>220</v>
      </c>
      <c r="AU141" s="227" t="s">
        <v>161</v>
      </c>
      <c r="AY141" s="3" t="s">
        <v>158</v>
      </c>
      <c r="BE141" s="228" t="n">
        <f aca="false">IF(N141="základná",J141,0)</f>
        <v>0</v>
      </c>
      <c r="BF141" s="228" t="n">
        <f aca="false">IF(N141="znížená",J141,0)</f>
        <v>24.16</v>
      </c>
      <c r="BG141" s="228" t="n">
        <f aca="false">IF(N141="zákl. prenesená",J141,0)</f>
        <v>0</v>
      </c>
      <c r="BH141" s="228" t="n">
        <f aca="false">IF(N141="zníž. prenesená",J141,0)</f>
        <v>0</v>
      </c>
      <c r="BI141" s="228" t="n">
        <f aca="false">IF(N141="nulová",J141,0)</f>
        <v>0</v>
      </c>
      <c r="BJ141" s="3" t="s">
        <v>161</v>
      </c>
      <c r="BK141" s="228" t="n">
        <f aca="false">ROUND(I141*H141,2)</f>
        <v>24.16</v>
      </c>
      <c r="BL141" s="3" t="s">
        <v>166</v>
      </c>
      <c r="BM141" s="227" t="s">
        <v>223</v>
      </c>
    </row>
    <row r="142" s="26" customFormat="true" ht="37.8" hidden="false" customHeight="true" outlineLevel="0" collapsed="false">
      <c r="A142" s="19"/>
      <c r="B142" s="20"/>
      <c r="C142" s="216" t="s">
        <v>224</v>
      </c>
      <c r="D142" s="216" t="s">
        <v>162</v>
      </c>
      <c r="E142" s="217" t="s">
        <v>225</v>
      </c>
      <c r="F142" s="218" t="s">
        <v>226</v>
      </c>
      <c r="G142" s="219" t="s">
        <v>165</v>
      </c>
      <c r="H142" s="220" t="n">
        <v>607.52</v>
      </c>
      <c r="I142" s="221" t="n">
        <v>2.55</v>
      </c>
      <c r="J142" s="221" t="n">
        <f aca="false">ROUND(I142*H142,2)</f>
        <v>1549.18</v>
      </c>
      <c r="K142" s="222"/>
      <c r="L142" s="25"/>
      <c r="M142" s="223"/>
      <c r="N142" s="224" t="s">
        <v>36</v>
      </c>
      <c r="O142" s="225" t="n">
        <v>0.15078</v>
      </c>
      <c r="P142" s="225" t="n">
        <f aca="false">O142*H142</f>
        <v>91.6018656</v>
      </c>
      <c r="Q142" s="225" t="n">
        <v>0</v>
      </c>
      <c r="R142" s="225" t="n">
        <f aca="false">Q142*H142</f>
        <v>0</v>
      </c>
      <c r="S142" s="225" t="n">
        <v>0.01841</v>
      </c>
      <c r="T142" s="226" t="n">
        <f aca="false">S142*H142</f>
        <v>11.1844432</v>
      </c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R142" s="227" t="s">
        <v>166</v>
      </c>
      <c r="AT142" s="227" t="s">
        <v>162</v>
      </c>
      <c r="AU142" s="227" t="s">
        <v>161</v>
      </c>
      <c r="AY142" s="3" t="s">
        <v>158</v>
      </c>
      <c r="BE142" s="228" t="n">
        <f aca="false">IF(N142="základná",J142,0)</f>
        <v>0</v>
      </c>
      <c r="BF142" s="228" t="n">
        <f aca="false">IF(N142="znížená",J142,0)</f>
        <v>1549.18</v>
      </c>
      <c r="BG142" s="228" t="n">
        <f aca="false">IF(N142="zákl. prenesená",J142,0)</f>
        <v>0</v>
      </c>
      <c r="BH142" s="228" t="n">
        <f aca="false">IF(N142="zníž. prenesená",J142,0)</f>
        <v>0</v>
      </c>
      <c r="BI142" s="228" t="n">
        <f aca="false">IF(N142="nulová",J142,0)</f>
        <v>0</v>
      </c>
      <c r="BJ142" s="3" t="s">
        <v>161</v>
      </c>
      <c r="BK142" s="228" t="n">
        <f aca="false">ROUND(I142*H142,2)</f>
        <v>1549.18</v>
      </c>
      <c r="BL142" s="3" t="s">
        <v>166</v>
      </c>
      <c r="BM142" s="227" t="s">
        <v>227</v>
      </c>
    </row>
    <row r="143" s="26" customFormat="true" ht="24.15" hidden="false" customHeight="true" outlineLevel="0" collapsed="false">
      <c r="A143" s="19"/>
      <c r="B143" s="20"/>
      <c r="C143" s="216" t="s">
        <v>6</v>
      </c>
      <c r="D143" s="216" t="s">
        <v>162</v>
      </c>
      <c r="E143" s="217" t="s">
        <v>228</v>
      </c>
      <c r="F143" s="218" t="s">
        <v>229</v>
      </c>
      <c r="G143" s="219" t="s">
        <v>230</v>
      </c>
      <c r="H143" s="220" t="n">
        <v>15.002</v>
      </c>
      <c r="I143" s="221" t="n">
        <v>11.47</v>
      </c>
      <c r="J143" s="221" t="n">
        <f aca="false">ROUND(I143*H143,2)</f>
        <v>172.07</v>
      </c>
      <c r="K143" s="222"/>
      <c r="L143" s="25"/>
      <c r="M143" s="223"/>
      <c r="N143" s="224" t="s">
        <v>36</v>
      </c>
      <c r="O143" s="225" t="n">
        <v>0.882</v>
      </c>
      <c r="P143" s="225" t="n">
        <f aca="false">O143*H143</f>
        <v>13.231764</v>
      </c>
      <c r="Q143" s="225" t="n">
        <v>0</v>
      </c>
      <c r="R143" s="225" t="n">
        <f aca="false">Q143*H143</f>
        <v>0</v>
      </c>
      <c r="S143" s="225" t="n">
        <v>0</v>
      </c>
      <c r="T143" s="226" t="n">
        <f aca="false">S143*H143</f>
        <v>0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R143" s="227" t="s">
        <v>166</v>
      </c>
      <c r="AT143" s="227" t="s">
        <v>162</v>
      </c>
      <c r="AU143" s="227" t="s">
        <v>161</v>
      </c>
      <c r="AY143" s="3" t="s">
        <v>158</v>
      </c>
      <c r="BE143" s="228" t="n">
        <f aca="false">IF(N143="základná",J143,0)</f>
        <v>0</v>
      </c>
      <c r="BF143" s="228" t="n">
        <f aca="false">IF(N143="znížená",J143,0)</f>
        <v>172.07</v>
      </c>
      <c r="BG143" s="228" t="n">
        <f aca="false">IF(N143="zákl. prenesená",J143,0)</f>
        <v>0</v>
      </c>
      <c r="BH143" s="228" t="n">
        <f aca="false">IF(N143="zníž. prenesená",J143,0)</f>
        <v>0</v>
      </c>
      <c r="BI143" s="228" t="n">
        <f aca="false">IF(N143="nulová",J143,0)</f>
        <v>0</v>
      </c>
      <c r="BJ143" s="3" t="s">
        <v>161</v>
      </c>
      <c r="BK143" s="228" t="n">
        <f aca="false">ROUND(I143*H143,2)</f>
        <v>172.07</v>
      </c>
      <c r="BL143" s="3" t="s">
        <v>166</v>
      </c>
      <c r="BM143" s="227" t="s">
        <v>231</v>
      </c>
    </row>
    <row r="144" s="26" customFormat="true" ht="21.75" hidden="false" customHeight="true" outlineLevel="0" collapsed="false">
      <c r="A144" s="19"/>
      <c r="B144" s="20"/>
      <c r="C144" s="216" t="s">
        <v>232</v>
      </c>
      <c r="D144" s="216" t="s">
        <v>162</v>
      </c>
      <c r="E144" s="217" t="s">
        <v>233</v>
      </c>
      <c r="F144" s="218" t="s">
        <v>234</v>
      </c>
      <c r="G144" s="219" t="s">
        <v>230</v>
      </c>
      <c r="H144" s="220" t="n">
        <v>15.002</v>
      </c>
      <c r="I144" s="221" t="n">
        <v>15.61</v>
      </c>
      <c r="J144" s="221" t="n">
        <f aca="false">ROUND(I144*H144,2)</f>
        <v>234.18</v>
      </c>
      <c r="K144" s="222"/>
      <c r="L144" s="25"/>
      <c r="M144" s="223"/>
      <c r="N144" s="224" t="s">
        <v>36</v>
      </c>
      <c r="O144" s="225" t="n">
        <v>0.598</v>
      </c>
      <c r="P144" s="225" t="n">
        <f aca="false">O144*H144</f>
        <v>8.971196</v>
      </c>
      <c r="Q144" s="225" t="n">
        <v>0</v>
      </c>
      <c r="R144" s="225" t="n">
        <f aca="false">Q144*H144</f>
        <v>0</v>
      </c>
      <c r="S144" s="225" t="n">
        <v>0</v>
      </c>
      <c r="T144" s="226" t="n">
        <f aca="false">S144*H144</f>
        <v>0</v>
      </c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R144" s="227" t="s">
        <v>166</v>
      </c>
      <c r="AT144" s="227" t="s">
        <v>162</v>
      </c>
      <c r="AU144" s="227" t="s">
        <v>161</v>
      </c>
      <c r="AY144" s="3" t="s">
        <v>158</v>
      </c>
      <c r="BE144" s="228" t="n">
        <f aca="false">IF(N144="základná",J144,0)</f>
        <v>0</v>
      </c>
      <c r="BF144" s="228" t="n">
        <f aca="false">IF(N144="znížená",J144,0)</f>
        <v>234.18</v>
      </c>
      <c r="BG144" s="228" t="n">
        <f aca="false">IF(N144="zákl. prenesená",J144,0)</f>
        <v>0</v>
      </c>
      <c r="BH144" s="228" t="n">
        <f aca="false">IF(N144="zníž. prenesená",J144,0)</f>
        <v>0</v>
      </c>
      <c r="BI144" s="228" t="n">
        <f aca="false">IF(N144="nulová",J144,0)</f>
        <v>0</v>
      </c>
      <c r="BJ144" s="3" t="s">
        <v>161</v>
      </c>
      <c r="BK144" s="228" t="n">
        <f aca="false">ROUND(I144*H144,2)</f>
        <v>234.18</v>
      </c>
      <c r="BL144" s="3" t="s">
        <v>166</v>
      </c>
      <c r="BM144" s="227" t="s">
        <v>235</v>
      </c>
    </row>
    <row r="145" s="26" customFormat="true" ht="24.15" hidden="false" customHeight="true" outlineLevel="0" collapsed="false">
      <c r="A145" s="19"/>
      <c r="B145" s="20"/>
      <c r="C145" s="216" t="s">
        <v>236</v>
      </c>
      <c r="D145" s="216" t="s">
        <v>162</v>
      </c>
      <c r="E145" s="217" t="s">
        <v>237</v>
      </c>
      <c r="F145" s="218" t="s">
        <v>238</v>
      </c>
      <c r="G145" s="219" t="s">
        <v>230</v>
      </c>
      <c r="H145" s="220" t="n">
        <v>300.04</v>
      </c>
      <c r="I145" s="221" t="n">
        <v>0.51</v>
      </c>
      <c r="J145" s="221" t="n">
        <f aca="false">ROUND(I145*H145,2)</f>
        <v>153.02</v>
      </c>
      <c r="K145" s="222"/>
      <c r="L145" s="25"/>
      <c r="M145" s="223"/>
      <c r="N145" s="224" t="s">
        <v>36</v>
      </c>
      <c r="O145" s="225" t="n">
        <v>0.007</v>
      </c>
      <c r="P145" s="225" t="n">
        <f aca="false">O145*H145</f>
        <v>2.10028</v>
      </c>
      <c r="Q145" s="225" t="n">
        <v>0</v>
      </c>
      <c r="R145" s="225" t="n">
        <f aca="false">Q145*H145</f>
        <v>0</v>
      </c>
      <c r="S145" s="225" t="n">
        <v>0</v>
      </c>
      <c r="T145" s="226" t="n">
        <f aca="false">S145*H145</f>
        <v>0</v>
      </c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R145" s="227" t="s">
        <v>166</v>
      </c>
      <c r="AT145" s="227" t="s">
        <v>162</v>
      </c>
      <c r="AU145" s="227" t="s">
        <v>161</v>
      </c>
      <c r="AY145" s="3" t="s">
        <v>158</v>
      </c>
      <c r="BE145" s="228" t="n">
        <f aca="false">IF(N145="základná",J145,0)</f>
        <v>0</v>
      </c>
      <c r="BF145" s="228" t="n">
        <f aca="false">IF(N145="znížená",J145,0)</f>
        <v>153.02</v>
      </c>
      <c r="BG145" s="228" t="n">
        <f aca="false">IF(N145="zákl. prenesená",J145,0)</f>
        <v>0</v>
      </c>
      <c r="BH145" s="228" t="n">
        <f aca="false">IF(N145="zníž. prenesená",J145,0)</f>
        <v>0</v>
      </c>
      <c r="BI145" s="228" t="n">
        <f aca="false">IF(N145="nulová",J145,0)</f>
        <v>0</v>
      </c>
      <c r="BJ145" s="3" t="s">
        <v>161</v>
      </c>
      <c r="BK145" s="228" t="n">
        <f aca="false">ROUND(I145*H145,2)</f>
        <v>153.02</v>
      </c>
      <c r="BL145" s="3" t="s">
        <v>166</v>
      </c>
      <c r="BM145" s="227" t="s">
        <v>239</v>
      </c>
    </row>
    <row r="146" s="26" customFormat="true" ht="24.15" hidden="false" customHeight="true" outlineLevel="0" collapsed="false">
      <c r="A146" s="19"/>
      <c r="B146" s="20"/>
      <c r="C146" s="216" t="s">
        <v>240</v>
      </c>
      <c r="D146" s="216" t="s">
        <v>162</v>
      </c>
      <c r="E146" s="217" t="s">
        <v>241</v>
      </c>
      <c r="F146" s="218" t="s">
        <v>242</v>
      </c>
      <c r="G146" s="219" t="s">
        <v>230</v>
      </c>
      <c r="H146" s="220" t="n">
        <v>15.002</v>
      </c>
      <c r="I146" s="221" t="n">
        <v>167</v>
      </c>
      <c r="J146" s="221" t="n">
        <f aca="false">ROUND(I146*H146,2)</f>
        <v>2505.33</v>
      </c>
      <c r="K146" s="222"/>
      <c r="L146" s="25"/>
      <c r="M146" s="223"/>
      <c r="N146" s="224" t="s">
        <v>36</v>
      </c>
      <c r="O146" s="225" t="n">
        <v>0</v>
      </c>
      <c r="P146" s="225" t="n">
        <f aca="false">O146*H146</f>
        <v>0</v>
      </c>
      <c r="Q146" s="225" t="n">
        <v>0</v>
      </c>
      <c r="R146" s="225" t="n">
        <f aca="false">Q146*H146</f>
        <v>0</v>
      </c>
      <c r="S146" s="225" t="n">
        <v>0</v>
      </c>
      <c r="T146" s="226" t="n">
        <f aca="false">S146*H146</f>
        <v>0</v>
      </c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R146" s="227" t="s">
        <v>166</v>
      </c>
      <c r="AT146" s="227" t="s">
        <v>162</v>
      </c>
      <c r="AU146" s="227" t="s">
        <v>161</v>
      </c>
      <c r="AY146" s="3" t="s">
        <v>158</v>
      </c>
      <c r="BE146" s="228" t="n">
        <f aca="false">IF(N146="základná",J146,0)</f>
        <v>0</v>
      </c>
      <c r="BF146" s="228" t="n">
        <f aca="false">IF(N146="znížená",J146,0)</f>
        <v>2505.33</v>
      </c>
      <c r="BG146" s="228" t="n">
        <f aca="false">IF(N146="zákl. prenesená",J146,0)</f>
        <v>0</v>
      </c>
      <c r="BH146" s="228" t="n">
        <f aca="false">IF(N146="zníž. prenesená",J146,0)</f>
        <v>0</v>
      </c>
      <c r="BI146" s="228" t="n">
        <f aca="false">IF(N146="nulová",J146,0)</f>
        <v>0</v>
      </c>
      <c r="BJ146" s="3" t="s">
        <v>161</v>
      </c>
      <c r="BK146" s="228" t="n">
        <f aca="false">ROUND(I146*H146,2)</f>
        <v>2505.33</v>
      </c>
      <c r="BL146" s="3" t="s">
        <v>166</v>
      </c>
      <c r="BM146" s="227" t="s">
        <v>243</v>
      </c>
    </row>
    <row r="147" s="26" customFormat="true" ht="24.15" hidden="false" customHeight="true" outlineLevel="0" collapsed="false">
      <c r="A147" s="19"/>
      <c r="B147" s="20"/>
      <c r="C147" s="216" t="s">
        <v>244</v>
      </c>
      <c r="D147" s="216" t="s">
        <v>162</v>
      </c>
      <c r="E147" s="217" t="s">
        <v>245</v>
      </c>
      <c r="F147" s="218" t="s">
        <v>246</v>
      </c>
      <c r="G147" s="219" t="s">
        <v>230</v>
      </c>
      <c r="H147" s="220" t="n">
        <v>15.002</v>
      </c>
      <c r="I147" s="221" t="n">
        <v>60</v>
      </c>
      <c r="J147" s="221" t="n">
        <f aca="false">ROUND(I147*H147,2)</f>
        <v>900.12</v>
      </c>
      <c r="K147" s="222"/>
      <c r="L147" s="25"/>
      <c r="M147" s="223"/>
      <c r="N147" s="224" t="s">
        <v>36</v>
      </c>
      <c r="O147" s="225" t="n">
        <v>0</v>
      </c>
      <c r="P147" s="225" t="n">
        <f aca="false">O147*H147</f>
        <v>0</v>
      </c>
      <c r="Q147" s="225" t="n">
        <v>0</v>
      </c>
      <c r="R147" s="225" t="n">
        <f aca="false">Q147*H147</f>
        <v>0</v>
      </c>
      <c r="S147" s="225" t="n">
        <v>0</v>
      </c>
      <c r="T147" s="226" t="n">
        <f aca="false">S147*H147</f>
        <v>0</v>
      </c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R147" s="227" t="s">
        <v>166</v>
      </c>
      <c r="AT147" s="227" t="s">
        <v>162</v>
      </c>
      <c r="AU147" s="227" t="s">
        <v>161</v>
      </c>
      <c r="AY147" s="3" t="s">
        <v>158</v>
      </c>
      <c r="BE147" s="228" t="n">
        <f aca="false">IF(N147="základná",J147,0)</f>
        <v>0</v>
      </c>
      <c r="BF147" s="228" t="n">
        <f aca="false">IF(N147="znížená",J147,0)</f>
        <v>900.12</v>
      </c>
      <c r="BG147" s="228" t="n">
        <f aca="false">IF(N147="zákl. prenesená",J147,0)</f>
        <v>0</v>
      </c>
      <c r="BH147" s="228" t="n">
        <f aca="false">IF(N147="zníž. prenesená",J147,0)</f>
        <v>0</v>
      </c>
      <c r="BI147" s="228" t="n">
        <f aca="false">IF(N147="nulová",J147,0)</f>
        <v>0</v>
      </c>
      <c r="BJ147" s="3" t="s">
        <v>161</v>
      </c>
      <c r="BK147" s="228" t="n">
        <f aca="false">ROUND(I147*H147,2)</f>
        <v>900.12</v>
      </c>
      <c r="BL147" s="3" t="s">
        <v>166</v>
      </c>
      <c r="BM147" s="227" t="s">
        <v>247</v>
      </c>
    </row>
    <row r="148" s="200" customFormat="true" ht="22.8" hidden="false" customHeight="true" outlineLevel="0" collapsed="false">
      <c r="B148" s="201"/>
      <c r="C148" s="202"/>
      <c r="D148" s="203" t="s">
        <v>69</v>
      </c>
      <c r="E148" s="214" t="s">
        <v>248</v>
      </c>
      <c r="F148" s="214" t="s">
        <v>249</v>
      </c>
      <c r="G148" s="202"/>
      <c r="H148" s="202"/>
      <c r="I148" s="202"/>
      <c r="J148" s="215" t="n">
        <f aca="false">BK148</f>
        <v>2180.92</v>
      </c>
      <c r="K148" s="202"/>
      <c r="L148" s="206"/>
      <c r="M148" s="207"/>
      <c r="N148" s="208"/>
      <c r="O148" s="208"/>
      <c r="P148" s="209" t="n">
        <f aca="false">P149</f>
        <v>149.501637</v>
      </c>
      <c r="Q148" s="208"/>
      <c r="R148" s="209" t="n">
        <f aca="false">R149</f>
        <v>0</v>
      </c>
      <c r="S148" s="208"/>
      <c r="T148" s="210" t="n">
        <f aca="false">T149</f>
        <v>0</v>
      </c>
      <c r="AR148" s="211" t="s">
        <v>78</v>
      </c>
      <c r="AT148" s="212" t="s">
        <v>69</v>
      </c>
      <c r="AU148" s="212" t="s">
        <v>78</v>
      </c>
      <c r="AY148" s="211" t="s">
        <v>158</v>
      </c>
      <c r="BK148" s="213" t="n">
        <f aca="false">BK149</f>
        <v>2180.92</v>
      </c>
    </row>
    <row r="149" s="26" customFormat="true" ht="24.15" hidden="false" customHeight="true" outlineLevel="0" collapsed="false">
      <c r="A149" s="19"/>
      <c r="B149" s="20"/>
      <c r="C149" s="216" t="s">
        <v>250</v>
      </c>
      <c r="D149" s="216" t="s">
        <v>162</v>
      </c>
      <c r="E149" s="217" t="s">
        <v>251</v>
      </c>
      <c r="F149" s="218" t="s">
        <v>252</v>
      </c>
      <c r="G149" s="219" t="s">
        <v>230</v>
      </c>
      <c r="H149" s="220" t="n">
        <v>60.699</v>
      </c>
      <c r="I149" s="221" t="n">
        <v>35.93</v>
      </c>
      <c r="J149" s="221" t="n">
        <f aca="false">ROUND(I149*H149,2)</f>
        <v>2180.92</v>
      </c>
      <c r="K149" s="222"/>
      <c r="L149" s="25"/>
      <c r="M149" s="223"/>
      <c r="N149" s="224" t="s">
        <v>36</v>
      </c>
      <c r="O149" s="225" t="n">
        <v>2.463</v>
      </c>
      <c r="P149" s="225" t="n">
        <f aca="false">O149*H149</f>
        <v>149.501637</v>
      </c>
      <c r="Q149" s="225" t="n">
        <v>0</v>
      </c>
      <c r="R149" s="225" t="n">
        <f aca="false">Q149*H149</f>
        <v>0</v>
      </c>
      <c r="S149" s="225" t="n">
        <v>0</v>
      </c>
      <c r="T149" s="226" t="n">
        <f aca="false">S149*H149</f>
        <v>0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R149" s="227" t="s">
        <v>166</v>
      </c>
      <c r="AT149" s="227" t="s">
        <v>162</v>
      </c>
      <c r="AU149" s="227" t="s">
        <v>161</v>
      </c>
      <c r="AY149" s="3" t="s">
        <v>158</v>
      </c>
      <c r="BE149" s="228" t="n">
        <f aca="false">IF(N149="základná",J149,0)</f>
        <v>0</v>
      </c>
      <c r="BF149" s="228" t="n">
        <f aca="false">IF(N149="znížená",J149,0)</f>
        <v>2180.92</v>
      </c>
      <c r="BG149" s="228" t="n">
        <f aca="false">IF(N149="zákl. prenesená",J149,0)</f>
        <v>0</v>
      </c>
      <c r="BH149" s="228" t="n">
        <f aca="false">IF(N149="zníž. prenesená",J149,0)</f>
        <v>0</v>
      </c>
      <c r="BI149" s="228" t="n">
        <f aca="false">IF(N149="nulová",J149,0)</f>
        <v>0</v>
      </c>
      <c r="BJ149" s="3" t="s">
        <v>161</v>
      </c>
      <c r="BK149" s="228" t="n">
        <f aca="false">ROUND(I149*H149,2)</f>
        <v>2180.92</v>
      </c>
      <c r="BL149" s="3" t="s">
        <v>166</v>
      </c>
      <c r="BM149" s="227" t="s">
        <v>253</v>
      </c>
    </row>
    <row r="150" s="200" customFormat="true" ht="25.9" hidden="false" customHeight="true" outlineLevel="0" collapsed="false">
      <c r="B150" s="201"/>
      <c r="C150" s="202"/>
      <c r="D150" s="203" t="s">
        <v>69</v>
      </c>
      <c r="E150" s="204" t="s">
        <v>254</v>
      </c>
      <c r="F150" s="204" t="s">
        <v>255</v>
      </c>
      <c r="G150" s="202"/>
      <c r="H150" s="202"/>
      <c r="I150" s="202"/>
      <c r="J150" s="205" t="n">
        <f aca="false">BK150</f>
        <v>5989.56</v>
      </c>
      <c r="K150" s="202"/>
      <c r="L150" s="206"/>
      <c r="M150" s="207"/>
      <c r="N150" s="208"/>
      <c r="O150" s="208"/>
      <c r="P150" s="209" t="n">
        <f aca="false">P151+P156+P164</f>
        <v>169.55146815</v>
      </c>
      <c r="Q150" s="208"/>
      <c r="R150" s="209" t="n">
        <f aca="false">R151+R156+R164</f>
        <v>0.85485055</v>
      </c>
      <c r="S150" s="208"/>
      <c r="T150" s="210" t="n">
        <f aca="false">T151+T156+T164</f>
        <v>3.81708265</v>
      </c>
      <c r="AR150" s="211" t="s">
        <v>161</v>
      </c>
      <c r="AT150" s="212" t="s">
        <v>69</v>
      </c>
      <c r="AU150" s="212" t="s">
        <v>70</v>
      </c>
      <c r="AY150" s="211" t="s">
        <v>158</v>
      </c>
      <c r="BK150" s="213" t="n">
        <f aca="false">BK151+BK156+BK164</f>
        <v>5989.56</v>
      </c>
    </row>
    <row r="151" s="200" customFormat="true" ht="22.8" hidden="false" customHeight="true" outlineLevel="0" collapsed="false">
      <c r="B151" s="201"/>
      <c r="C151" s="202"/>
      <c r="D151" s="203" t="s">
        <v>69</v>
      </c>
      <c r="E151" s="214" t="s">
        <v>256</v>
      </c>
      <c r="F151" s="214" t="s">
        <v>257</v>
      </c>
      <c r="G151" s="202"/>
      <c r="H151" s="202"/>
      <c r="I151" s="202"/>
      <c r="J151" s="215" t="n">
        <f aca="false">BK151</f>
        <v>1221.04</v>
      </c>
      <c r="K151" s="202"/>
      <c r="L151" s="206"/>
      <c r="M151" s="207"/>
      <c r="N151" s="208"/>
      <c r="O151" s="208"/>
      <c r="P151" s="209" t="n">
        <f aca="false">SUM(P152:P155)</f>
        <v>21.45773035</v>
      </c>
      <c r="Q151" s="208"/>
      <c r="R151" s="209" t="n">
        <f aca="false">SUM(R152:R155)</f>
        <v>0.4018806</v>
      </c>
      <c r="S151" s="208"/>
      <c r="T151" s="210" t="n">
        <f aca="false">SUM(T152:T155)</f>
        <v>3.34132</v>
      </c>
      <c r="AR151" s="211" t="s">
        <v>161</v>
      </c>
      <c r="AT151" s="212" t="s">
        <v>69</v>
      </c>
      <c r="AU151" s="212" t="s">
        <v>78</v>
      </c>
      <c r="AY151" s="211" t="s">
        <v>158</v>
      </c>
      <c r="BK151" s="213" t="n">
        <f aca="false">SUM(BK152:BK155)</f>
        <v>1221.04</v>
      </c>
    </row>
    <row r="152" s="26" customFormat="true" ht="24.15" hidden="false" customHeight="true" outlineLevel="0" collapsed="false">
      <c r="A152" s="19"/>
      <c r="B152" s="20"/>
      <c r="C152" s="216" t="s">
        <v>258</v>
      </c>
      <c r="D152" s="216" t="s">
        <v>162</v>
      </c>
      <c r="E152" s="217" t="s">
        <v>259</v>
      </c>
      <c r="F152" s="218" t="s">
        <v>260</v>
      </c>
      <c r="G152" s="219" t="s">
        <v>165</v>
      </c>
      <c r="H152" s="220" t="n">
        <v>56.381</v>
      </c>
      <c r="I152" s="221" t="n">
        <v>3.7</v>
      </c>
      <c r="J152" s="221" t="n">
        <f aca="false">ROUND(I152*H152,2)</f>
        <v>208.61</v>
      </c>
      <c r="K152" s="222"/>
      <c r="L152" s="25"/>
      <c r="M152" s="223"/>
      <c r="N152" s="224" t="s">
        <v>36</v>
      </c>
      <c r="O152" s="225" t="n">
        <v>0.19835</v>
      </c>
      <c r="P152" s="225" t="n">
        <f aca="false">O152*H152</f>
        <v>11.18317135</v>
      </c>
      <c r="Q152" s="225" t="n">
        <v>0</v>
      </c>
      <c r="R152" s="225" t="n">
        <f aca="false">Q152*H152</f>
        <v>0</v>
      </c>
      <c r="S152" s="225" t="n">
        <v>0</v>
      </c>
      <c r="T152" s="226" t="n">
        <f aca="false">S152*H152</f>
        <v>0</v>
      </c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R152" s="227" t="s">
        <v>261</v>
      </c>
      <c r="AT152" s="227" t="s">
        <v>162</v>
      </c>
      <c r="AU152" s="227" t="s">
        <v>161</v>
      </c>
      <c r="AY152" s="3" t="s">
        <v>158</v>
      </c>
      <c r="BE152" s="228" t="n">
        <f aca="false">IF(N152="základná",J152,0)</f>
        <v>0</v>
      </c>
      <c r="BF152" s="228" t="n">
        <f aca="false">IF(N152="znížená",J152,0)</f>
        <v>208.61</v>
      </c>
      <c r="BG152" s="228" t="n">
        <f aca="false">IF(N152="zákl. prenesená",J152,0)</f>
        <v>0</v>
      </c>
      <c r="BH152" s="228" t="n">
        <f aca="false">IF(N152="zníž. prenesená",J152,0)</f>
        <v>0</v>
      </c>
      <c r="BI152" s="228" t="n">
        <f aca="false">IF(N152="nulová",J152,0)</f>
        <v>0</v>
      </c>
      <c r="BJ152" s="3" t="s">
        <v>161</v>
      </c>
      <c r="BK152" s="228" t="n">
        <f aca="false">ROUND(I152*H152,2)</f>
        <v>208.61</v>
      </c>
      <c r="BL152" s="3" t="s">
        <v>261</v>
      </c>
      <c r="BM152" s="227" t="s">
        <v>262</v>
      </c>
    </row>
    <row r="153" s="26" customFormat="true" ht="16.5" hidden="false" customHeight="true" outlineLevel="0" collapsed="false">
      <c r="A153" s="19"/>
      <c r="B153" s="20"/>
      <c r="C153" s="229" t="s">
        <v>263</v>
      </c>
      <c r="D153" s="229" t="s">
        <v>220</v>
      </c>
      <c r="E153" s="230" t="s">
        <v>264</v>
      </c>
      <c r="F153" s="231" t="s">
        <v>265</v>
      </c>
      <c r="G153" s="232" t="s">
        <v>165</v>
      </c>
      <c r="H153" s="233" t="n">
        <v>60.891</v>
      </c>
      <c r="I153" s="234" t="n">
        <v>12.91</v>
      </c>
      <c r="J153" s="234" t="n">
        <f aca="false">ROUND(I153*H153,2)</f>
        <v>786.1</v>
      </c>
      <c r="K153" s="235"/>
      <c r="L153" s="236"/>
      <c r="M153" s="237"/>
      <c r="N153" s="238" t="s">
        <v>36</v>
      </c>
      <c r="O153" s="225" t="n">
        <v>0</v>
      </c>
      <c r="P153" s="225" t="n">
        <f aca="false">O153*H153</f>
        <v>0</v>
      </c>
      <c r="Q153" s="225" t="n">
        <v>0.0066</v>
      </c>
      <c r="R153" s="225" t="n">
        <f aca="false">Q153*H153</f>
        <v>0.4018806</v>
      </c>
      <c r="S153" s="225" t="n">
        <v>0</v>
      </c>
      <c r="T153" s="226" t="n">
        <f aca="false">S153*H153</f>
        <v>0</v>
      </c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R153" s="227" t="s">
        <v>224</v>
      </c>
      <c r="AT153" s="227" t="s">
        <v>220</v>
      </c>
      <c r="AU153" s="227" t="s">
        <v>161</v>
      </c>
      <c r="AY153" s="3" t="s">
        <v>158</v>
      </c>
      <c r="BE153" s="228" t="n">
        <f aca="false">IF(N153="základná",J153,0)</f>
        <v>0</v>
      </c>
      <c r="BF153" s="228" t="n">
        <f aca="false">IF(N153="znížená",J153,0)</f>
        <v>786.1</v>
      </c>
      <c r="BG153" s="228" t="n">
        <f aca="false">IF(N153="zákl. prenesená",J153,0)</f>
        <v>0</v>
      </c>
      <c r="BH153" s="228" t="n">
        <f aca="false">IF(N153="zníž. prenesená",J153,0)</f>
        <v>0</v>
      </c>
      <c r="BI153" s="228" t="n">
        <f aca="false">IF(N153="nulová",J153,0)</f>
        <v>0</v>
      </c>
      <c r="BJ153" s="3" t="s">
        <v>161</v>
      </c>
      <c r="BK153" s="228" t="n">
        <f aca="false">ROUND(I153*H153,2)</f>
        <v>786.1</v>
      </c>
      <c r="BL153" s="3" t="s">
        <v>261</v>
      </c>
      <c r="BM153" s="227" t="s">
        <v>266</v>
      </c>
    </row>
    <row r="154" s="26" customFormat="true" ht="24.15" hidden="false" customHeight="true" outlineLevel="0" collapsed="false">
      <c r="A154" s="19"/>
      <c r="B154" s="20"/>
      <c r="C154" s="216" t="s">
        <v>267</v>
      </c>
      <c r="D154" s="216" t="s">
        <v>162</v>
      </c>
      <c r="E154" s="217" t="s">
        <v>268</v>
      </c>
      <c r="F154" s="218" t="s">
        <v>269</v>
      </c>
      <c r="G154" s="219" t="s">
        <v>165</v>
      </c>
      <c r="H154" s="220" t="n">
        <v>83.533</v>
      </c>
      <c r="I154" s="221" t="n">
        <v>2.08</v>
      </c>
      <c r="J154" s="221" t="n">
        <f aca="false">ROUND(I154*H154,2)</f>
        <v>173.75</v>
      </c>
      <c r="K154" s="222"/>
      <c r="L154" s="25"/>
      <c r="M154" s="223"/>
      <c r="N154" s="224" t="s">
        <v>36</v>
      </c>
      <c r="O154" s="225" t="n">
        <v>0.123</v>
      </c>
      <c r="P154" s="225" t="n">
        <f aca="false">O154*H154</f>
        <v>10.274559</v>
      </c>
      <c r="Q154" s="225" t="n">
        <v>0</v>
      </c>
      <c r="R154" s="225" t="n">
        <f aca="false">Q154*H154</f>
        <v>0</v>
      </c>
      <c r="S154" s="225" t="n">
        <v>0.04</v>
      </c>
      <c r="T154" s="226" t="n">
        <f aca="false">S154*H154</f>
        <v>3.34132</v>
      </c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R154" s="227" t="s">
        <v>261</v>
      </c>
      <c r="AT154" s="227" t="s">
        <v>162</v>
      </c>
      <c r="AU154" s="227" t="s">
        <v>161</v>
      </c>
      <c r="AY154" s="3" t="s">
        <v>158</v>
      </c>
      <c r="BE154" s="228" t="n">
        <f aca="false">IF(N154="základná",J154,0)</f>
        <v>0</v>
      </c>
      <c r="BF154" s="228" t="n">
        <f aca="false">IF(N154="znížená",J154,0)</f>
        <v>173.75</v>
      </c>
      <c r="BG154" s="228" t="n">
        <f aca="false">IF(N154="zákl. prenesená",J154,0)</f>
        <v>0</v>
      </c>
      <c r="BH154" s="228" t="n">
        <f aca="false">IF(N154="zníž. prenesená",J154,0)</f>
        <v>0</v>
      </c>
      <c r="BI154" s="228" t="n">
        <f aca="false">IF(N154="nulová",J154,0)</f>
        <v>0</v>
      </c>
      <c r="BJ154" s="3" t="s">
        <v>161</v>
      </c>
      <c r="BK154" s="228" t="n">
        <f aca="false">ROUND(I154*H154,2)</f>
        <v>173.75</v>
      </c>
      <c r="BL154" s="3" t="s">
        <v>261</v>
      </c>
      <c r="BM154" s="227" t="s">
        <v>270</v>
      </c>
    </row>
    <row r="155" s="26" customFormat="true" ht="24.15" hidden="false" customHeight="true" outlineLevel="0" collapsed="false">
      <c r="A155" s="19"/>
      <c r="B155" s="20"/>
      <c r="C155" s="216" t="s">
        <v>271</v>
      </c>
      <c r="D155" s="216" t="s">
        <v>162</v>
      </c>
      <c r="E155" s="217" t="s">
        <v>272</v>
      </c>
      <c r="F155" s="218" t="s">
        <v>273</v>
      </c>
      <c r="G155" s="219" t="s">
        <v>274</v>
      </c>
      <c r="H155" s="220" t="n">
        <v>11.685</v>
      </c>
      <c r="I155" s="221" t="n">
        <v>4.5</v>
      </c>
      <c r="J155" s="221" t="n">
        <f aca="false">ROUND(I155*H155,2)</f>
        <v>52.58</v>
      </c>
      <c r="K155" s="222"/>
      <c r="L155" s="25"/>
      <c r="M155" s="223"/>
      <c r="N155" s="224" t="s">
        <v>36</v>
      </c>
      <c r="O155" s="225" t="n">
        <v>0</v>
      </c>
      <c r="P155" s="225" t="n">
        <f aca="false">O155*H155</f>
        <v>0</v>
      </c>
      <c r="Q155" s="225" t="n">
        <v>0</v>
      </c>
      <c r="R155" s="225" t="n">
        <f aca="false">Q155*H155</f>
        <v>0</v>
      </c>
      <c r="S155" s="225" t="n">
        <v>0</v>
      </c>
      <c r="T155" s="226" t="n">
        <f aca="false">S155*H155</f>
        <v>0</v>
      </c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R155" s="227" t="s">
        <v>261</v>
      </c>
      <c r="AT155" s="227" t="s">
        <v>162</v>
      </c>
      <c r="AU155" s="227" t="s">
        <v>161</v>
      </c>
      <c r="AY155" s="3" t="s">
        <v>158</v>
      </c>
      <c r="BE155" s="228" t="n">
        <f aca="false">IF(N155="základná",J155,0)</f>
        <v>0</v>
      </c>
      <c r="BF155" s="228" t="n">
        <f aca="false">IF(N155="znížená",J155,0)</f>
        <v>52.58</v>
      </c>
      <c r="BG155" s="228" t="n">
        <f aca="false">IF(N155="zákl. prenesená",J155,0)</f>
        <v>0</v>
      </c>
      <c r="BH155" s="228" t="n">
        <f aca="false">IF(N155="zníž. prenesená",J155,0)</f>
        <v>0</v>
      </c>
      <c r="BI155" s="228" t="n">
        <f aca="false">IF(N155="nulová",J155,0)</f>
        <v>0</v>
      </c>
      <c r="BJ155" s="3" t="s">
        <v>161</v>
      </c>
      <c r="BK155" s="228" t="n">
        <f aca="false">ROUND(I155*H155,2)</f>
        <v>52.58</v>
      </c>
      <c r="BL155" s="3" t="s">
        <v>261</v>
      </c>
      <c r="BM155" s="227" t="s">
        <v>275</v>
      </c>
    </row>
    <row r="156" s="200" customFormat="true" ht="22.8" hidden="false" customHeight="true" outlineLevel="0" collapsed="false">
      <c r="B156" s="201"/>
      <c r="C156" s="202"/>
      <c r="D156" s="203" t="s">
        <v>69</v>
      </c>
      <c r="E156" s="214" t="s">
        <v>276</v>
      </c>
      <c r="F156" s="214" t="s">
        <v>277</v>
      </c>
      <c r="G156" s="202"/>
      <c r="H156" s="202"/>
      <c r="I156" s="202"/>
      <c r="J156" s="215" t="n">
        <f aca="false">BK156</f>
        <v>4696.47</v>
      </c>
      <c r="K156" s="202"/>
      <c r="L156" s="206"/>
      <c r="M156" s="207"/>
      <c r="N156" s="208"/>
      <c r="O156" s="208"/>
      <c r="P156" s="209" t="n">
        <f aca="false">SUM(P157:P163)</f>
        <v>146.2001378</v>
      </c>
      <c r="Q156" s="208"/>
      <c r="R156" s="209" t="n">
        <f aca="false">SUM(R157:R163)</f>
        <v>0.45296995</v>
      </c>
      <c r="S156" s="208"/>
      <c r="T156" s="210" t="n">
        <f aca="false">SUM(T157:T163)</f>
        <v>0.41251265</v>
      </c>
      <c r="AR156" s="211" t="s">
        <v>161</v>
      </c>
      <c r="AT156" s="212" t="s">
        <v>69</v>
      </c>
      <c r="AU156" s="212" t="s">
        <v>78</v>
      </c>
      <c r="AY156" s="211" t="s">
        <v>158</v>
      </c>
      <c r="BK156" s="213" t="n">
        <f aca="false">SUM(BK157:BK163)</f>
        <v>4696.47</v>
      </c>
    </row>
    <row r="157" s="26" customFormat="true" ht="24.15" hidden="false" customHeight="true" outlineLevel="0" collapsed="false">
      <c r="A157" s="19"/>
      <c r="B157" s="20"/>
      <c r="C157" s="216" t="s">
        <v>278</v>
      </c>
      <c r="D157" s="216" t="s">
        <v>162</v>
      </c>
      <c r="E157" s="217" t="s">
        <v>279</v>
      </c>
      <c r="F157" s="218" t="s">
        <v>280</v>
      </c>
      <c r="G157" s="219" t="s">
        <v>212</v>
      </c>
      <c r="H157" s="220" t="n">
        <v>77.245</v>
      </c>
      <c r="I157" s="221" t="n">
        <v>30.35</v>
      </c>
      <c r="J157" s="221" t="n">
        <f aca="false">ROUND(I157*H157,2)</f>
        <v>2344.39</v>
      </c>
      <c r="K157" s="222"/>
      <c r="L157" s="25"/>
      <c r="M157" s="223"/>
      <c r="N157" s="224" t="s">
        <v>36</v>
      </c>
      <c r="O157" s="225" t="n">
        <v>1.06894</v>
      </c>
      <c r="P157" s="225" t="n">
        <f aca="false">O157*H157</f>
        <v>82.5702703</v>
      </c>
      <c r="Q157" s="225" t="n">
        <v>0.00401</v>
      </c>
      <c r="R157" s="225" t="n">
        <f aca="false">Q157*H157</f>
        <v>0.30975245</v>
      </c>
      <c r="S157" s="225" t="n">
        <v>0</v>
      </c>
      <c r="T157" s="226" t="n">
        <f aca="false">S157*H157</f>
        <v>0</v>
      </c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R157" s="227" t="s">
        <v>261</v>
      </c>
      <c r="AT157" s="227" t="s">
        <v>162</v>
      </c>
      <c r="AU157" s="227" t="s">
        <v>161</v>
      </c>
      <c r="AY157" s="3" t="s">
        <v>158</v>
      </c>
      <c r="BE157" s="228" t="n">
        <f aca="false">IF(N157="základná",J157,0)</f>
        <v>0</v>
      </c>
      <c r="BF157" s="228" t="n">
        <f aca="false">IF(N157="znížená",J157,0)</f>
        <v>2344.39</v>
      </c>
      <c r="BG157" s="228" t="n">
        <f aca="false">IF(N157="zákl. prenesená",J157,0)</f>
        <v>0</v>
      </c>
      <c r="BH157" s="228" t="n">
        <f aca="false">IF(N157="zníž. prenesená",J157,0)</f>
        <v>0</v>
      </c>
      <c r="BI157" s="228" t="n">
        <f aca="false">IF(N157="nulová",J157,0)</f>
        <v>0</v>
      </c>
      <c r="BJ157" s="3" t="s">
        <v>161</v>
      </c>
      <c r="BK157" s="228" t="n">
        <f aca="false">ROUND(I157*H157,2)</f>
        <v>2344.39</v>
      </c>
      <c r="BL157" s="3" t="s">
        <v>261</v>
      </c>
      <c r="BM157" s="227" t="s">
        <v>281</v>
      </c>
    </row>
    <row r="158" s="26" customFormat="true" ht="33" hidden="false" customHeight="true" outlineLevel="0" collapsed="false">
      <c r="A158" s="19"/>
      <c r="B158" s="20"/>
      <c r="C158" s="216" t="s">
        <v>282</v>
      </c>
      <c r="D158" s="216" t="s">
        <v>162</v>
      </c>
      <c r="E158" s="217" t="s">
        <v>283</v>
      </c>
      <c r="F158" s="218" t="s">
        <v>284</v>
      </c>
      <c r="G158" s="219" t="s">
        <v>212</v>
      </c>
      <c r="H158" s="220" t="n">
        <v>77.245</v>
      </c>
      <c r="I158" s="221" t="n">
        <v>1.1</v>
      </c>
      <c r="J158" s="221" t="n">
        <f aca="false">ROUND(I158*H158,2)</f>
        <v>84.97</v>
      </c>
      <c r="K158" s="222"/>
      <c r="L158" s="25"/>
      <c r="M158" s="223"/>
      <c r="N158" s="224" t="s">
        <v>36</v>
      </c>
      <c r="O158" s="225" t="n">
        <v>0.056</v>
      </c>
      <c r="P158" s="225" t="n">
        <f aca="false">O158*H158</f>
        <v>4.32572</v>
      </c>
      <c r="Q158" s="225" t="n">
        <v>0</v>
      </c>
      <c r="R158" s="225" t="n">
        <f aca="false">Q158*H158</f>
        <v>0</v>
      </c>
      <c r="S158" s="225" t="n">
        <v>0.00347</v>
      </c>
      <c r="T158" s="226" t="n">
        <f aca="false">S158*H158</f>
        <v>0.26804015</v>
      </c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R158" s="227" t="s">
        <v>261</v>
      </c>
      <c r="AT158" s="227" t="s">
        <v>162</v>
      </c>
      <c r="AU158" s="227" t="s">
        <v>161</v>
      </c>
      <c r="AY158" s="3" t="s">
        <v>158</v>
      </c>
      <c r="BE158" s="228" t="n">
        <f aca="false">IF(N158="základná",J158,0)</f>
        <v>0</v>
      </c>
      <c r="BF158" s="228" t="n">
        <f aca="false">IF(N158="znížená",J158,0)</f>
        <v>84.97</v>
      </c>
      <c r="BG158" s="228" t="n">
        <f aca="false">IF(N158="zákl. prenesená",J158,0)</f>
        <v>0</v>
      </c>
      <c r="BH158" s="228" t="n">
        <f aca="false">IF(N158="zníž. prenesená",J158,0)</f>
        <v>0</v>
      </c>
      <c r="BI158" s="228" t="n">
        <f aca="false">IF(N158="nulová",J158,0)</f>
        <v>0</v>
      </c>
      <c r="BJ158" s="3" t="s">
        <v>161</v>
      </c>
      <c r="BK158" s="228" t="n">
        <f aca="false">ROUND(I158*H158,2)</f>
        <v>84.97</v>
      </c>
      <c r="BL158" s="3" t="s">
        <v>261</v>
      </c>
      <c r="BM158" s="227" t="s">
        <v>285</v>
      </c>
    </row>
    <row r="159" s="26" customFormat="true" ht="33" hidden="false" customHeight="true" outlineLevel="0" collapsed="false">
      <c r="A159" s="19"/>
      <c r="B159" s="20"/>
      <c r="C159" s="216" t="s">
        <v>286</v>
      </c>
      <c r="D159" s="216" t="s">
        <v>162</v>
      </c>
      <c r="E159" s="217" t="s">
        <v>287</v>
      </c>
      <c r="F159" s="218" t="s">
        <v>288</v>
      </c>
      <c r="G159" s="219" t="s">
        <v>212</v>
      </c>
      <c r="H159" s="220" t="n">
        <v>23.1</v>
      </c>
      <c r="I159" s="221" t="n">
        <v>39.49</v>
      </c>
      <c r="J159" s="221" t="n">
        <f aca="false">ROUND(I159*H159,2)</f>
        <v>912.22</v>
      </c>
      <c r="K159" s="222"/>
      <c r="L159" s="25"/>
      <c r="M159" s="223"/>
      <c r="N159" s="224" t="s">
        <v>36</v>
      </c>
      <c r="O159" s="225" t="n">
        <v>1.1605</v>
      </c>
      <c r="P159" s="225" t="n">
        <f aca="false">O159*H159</f>
        <v>26.80755</v>
      </c>
      <c r="Q159" s="225" t="n">
        <v>0.00022</v>
      </c>
      <c r="R159" s="225" t="n">
        <f aca="false">Q159*H159</f>
        <v>0.005082</v>
      </c>
      <c r="S159" s="225" t="n">
        <v>0</v>
      </c>
      <c r="T159" s="226" t="n">
        <f aca="false">S159*H159</f>
        <v>0</v>
      </c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R159" s="227" t="s">
        <v>261</v>
      </c>
      <c r="AT159" s="227" t="s">
        <v>162</v>
      </c>
      <c r="AU159" s="227" t="s">
        <v>161</v>
      </c>
      <c r="AY159" s="3" t="s">
        <v>158</v>
      </c>
      <c r="BE159" s="228" t="n">
        <f aca="false">IF(N159="základná",J159,0)</f>
        <v>0</v>
      </c>
      <c r="BF159" s="228" t="n">
        <f aca="false">IF(N159="znížená",J159,0)</f>
        <v>912.22</v>
      </c>
      <c r="BG159" s="228" t="n">
        <f aca="false">IF(N159="zákl. prenesená",J159,0)</f>
        <v>0</v>
      </c>
      <c r="BH159" s="228" t="n">
        <f aca="false">IF(N159="zníž. prenesená",J159,0)</f>
        <v>0</v>
      </c>
      <c r="BI159" s="228" t="n">
        <f aca="false">IF(N159="nulová",J159,0)</f>
        <v>0</v>
      </c>
      <c r="BJ159" s="3" t="s">
        <v>161</v>
      </c>
      <c r="BK159" s="228" t="n">
        <f aca="false">ROUND(I159*H159,2)</f>
        <v>912.22</v>
      </c>
      <c r="BL159" s="3" t="s">
        <v>261</v>
      </c>
      <c r="BM159" s="227" t="s">
        <v>289</v>
      </c>
    </row>
    <row r="160" s="26" customFormat="true" ht="24.15" hidden="false" customHeight="true" outlineLevel="0" collapsed="false">
      <c r="A160" s="19"/>
      <c r="B160" s="20"/>
      <c r="C160" s="216" t="s">
        <v>290</v>
      </c>
      <c r="D160" s="216" t="s">
        <v>162</v>
      </c>
      <c r="E160" s="217" t="s">
        <v>291</v>
      </c>
      <c r="F160" s="218" t="s">
        <v>292</v>
      </c>
      <c r="G160" s="219" t="s">
        <v>212</v>
      </c>
      <c r="H160" s="220" t="n">
        <v>23.1</v>
      </c>
      <c r="I160" s="221" t="n">
        <v>1.46</v>
      </c>
      <c r="J160" s="221" t="n">
        <f aca="false">ROUND(I160*H160,2)</f>
        <v>33.73</v>
      </c>
      <c r="K160" s="222"/>
      <c r="L160" s="25"/>
      <c r="M160" s="223"/>
      <c r="N160" s="224" t="s">
        <v>36</v>
      </c>
      <c r="O160" s="225" t="n">
        <v>0.086</v>
      </c>
      <c r="P160" s="225" t="n">
        <f aca="false">O160*H160</f>
        <v>1.9866</v>
      </c>
      <c r="Q160" s="225" t="n">
        <v>0</v>
      </c>
      <c r="R160" s="225" t="n">
        <f aca="false">Q160*H160</f>
        <v>0</v>
      </c>
      <c r="S160" s="225" t="n">
        <v>0.0023</v>
      </c>
      <c r="T160" s="226" t="n">
        <f aca="false">S160*H160</f>
        <v>0.05313</v>
      </c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R160" s="227" t="s">
        <v>261</v>
      </c>
      <c r="AT160" s="227" t="s">
        <v>162</v>
      </c>
      <c r="AU160" s="227" t="s">
        <v>161</v>
      </c>
      <c r="AY160" s="3" t="s">
        <v>158</v>
      </c>
      <c r="BE160" s="228" t="n">
        <f aca="false">IF(N160="základná",J160,0)</f>
        <v>0</v>
      </c>
      <c r="BF160" s="228" t="n">
        <f aca="false">IF(N160="znížená",J160,0)</f>
        <v>33.73</v>
      </c>
      <c r="BG160" s="228" t="n">
        <f aca="false">IF(N160="zákl. prenesená",J160,0)</f>
        <v>0</v>
      </c>
      <c r="BH160" s="228" t="n">
        <f aca="false">IF(N160="zníž. prenesená",J160,0)</f>
        <v>0</v>
      </c>
      <c r="BI160" s="228" t="n">
        <f aca="false">IF(N160="nulová",J160,0)</f>
        <v>0</v>
      </c>
      <c r="BJ160" s="3" t="s">
        <v>161</v>
      </c>
      <c r="BK160" s="228" t="n">
        <f aca="false">ROUND(I160*H160,2)</f>
        <v>33.73</v>
      </c>
      <c r="BL160" s="3" t="s">
        <v>261</v>
      </c>
      <c r="BM160" s="227" t="s">
        <v>293</v>
      </c>
    </row>
    <row r="161" s="26" customFormat="true" ht="37.8" hidden="false" customHeight="true" outlineLevel="0" collapsed="false">
      <c r="A161" s="19"/>
      <c r="B161" s="20"/>
      <c r="C161" s="216" t="s">
        <v>294</v>
      </c>
      <c r="D161" s="216" t="s">
        <v>162</v>
      </c>
      <c r="E161" s="217" t="s">
        <v>295</v>
      </c>
      <c r="F161" s="218" t="s">
        <v>296</v>
      </c>
      <c r="G161" s="219" t="s">
        <v>212</v>
      </c>
      <c r="H161" s="220" t="n">
        <v>32.05</v>
      </c>
      <c r="I161" s="221" t="n">
        <v>37.46</v>
      </c>
      <c r="J161" s="221" t="n">
        <f aca="false">ROUND(I161*H161,2)</f>
        <v>1200.59</v>
      </c>
      <c r="K161" s="222"/>
      <c r="L161" s="25"/>
      <c r="M161" s="223"/>
      <c r="N161" s="224" t="s">
        <v>36</v>
      </c>
      <c r="O161" s="225" t="n">
        <v>0.89595</v>
      </c>
      <c r="P161" s="225" t="n">
        <f aca="false">O161*H161</f>
        <v>28.7151975</v>
      </c>
      <c r="Q161" s="225" t="n">
        <v>0.00431</v>
      </c>
      <c r="R161" s="225" t="n">
        <f aca="false">Q161*H161</f>
        <v>0.1381355</v>
      </c>
      <c r="S161" s="225" t="n">
        <v>0</v>
      </c>
      <c r="T161" s="226" t="n">
        <f aca="false">S161*H161</f>
        <v>0</v>
      </c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R161" s="227" t="s">
        <v>261</v>
      </c>
      <c r="AT161" s="227" t="s">
        <v>162</v>
      </c>
      <c r="AU161" s="227" t="s">
        <v>161</v>
      </c>
      <c r="AY161" s="3" t="s">
        <v>158</v>
      </c>
      <c r="BE161" s="228" t="n">
        <f aca="false">IF(N161="základná",J161,0)</f>
        <v>0</v>
      </c>
      <c r="BF161" s="228" t="n">
        <f aca="false">IF(N161="znížená",J161,0)</f>
        <v>1200.59</v>
      </c>
      <c r="BG161" s="228" t="n">
        <f aca="false">IF(N161="zákl. prenesená",J161,0)</f>
        <v>0</v>
      </c>
      <c r="BH161" s="228" t="n">
        <f aca="false">IF(N161="zníž. prenesená",J161,0)</f>
        <v>0</v>
      </c>
      <c r="BI161" s="228" t="n">
        <f aca="false">IF(N161="nulová",J161,0)</f>
        <v>0</v>
      </c>
      <c r="BJ161" s="3" t="s">
        <v>161</v>
      </c>
      <c r="BK161" s="228" t="n">
        <f aca="false">ROUND(I161*H161,2)</f>
        <v>1200.59</v>
      </c>
      <c r="BL161" s="3" t="s">
        <v>261</v>
      </c>
      <c r="BM161" s="227" t="s">
        <v>297</v>
      </c>
    </row>
    <row r="162" s="26" customFormat="true" ht="24.15" hidden="false" customHeight="true" outlineLevel="0" collapsed="false">
      <c r="A162" s="19"/>
      <c r="B162" s="20"/>
      <c r="C162" s="216" t="s">
        <v>298</v>
      </c>
      <c r="D162" s="216" t="s">
        <v>162</v>
      </c>
      <c r="E162" s="217" t="s">
        <v>299</v>
      </c>
      <c r="F162" s="218" t="s">
        <v>300</v>
      </c>
      <c r="G162" s="219" t="s">
        <v>212</v>
      </c>
      <c r="H162" s="220" t="n">
        <v>32.05</v>
      </c>
      <c r="I162" s="221" t="n">
        <v>1.1</v>
      </c>
      <c r="J162" s="221" t="n">
        <f aca="false">ROUND(I162*H162,2)</f>
        <v>35.26</v>
      </c>
      <c r="K162" s="222"/>
      <c r="L162" s="25"/>
      <c r="M162" s="223"/>
      <c r="N162" s="224" t="s">
        <v>36</v>
      </c>
      <c r="O162" s="225" t="n">
        <v>0.056</v>
      </c>
      <c r="P162" s="225" t="n">
        <f aca="false">O162*H162</f>
        <v>1.7948</v>
      </c>
      <c r="Q162" s="225" t="n">
        <v>0</v>
      </c>
      <c r="R162" s="225" t="n">
        <f aca="false">Q162*H162</f>
        <v>0</v>
      </c>
      <c r="S162" s="225" t="n">
        <v>0.00285</v>
      </c>
      <c r="T162" s="226" t="n">
        <f aca="false">S162*H162</f>
        <v>0.0913425</v>
      </c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R162" s="227" t="s">
        <v>261</v>
      </c>
      <c r="AT162" s="227" t="s">
        <v>162</v>
      </c>
      <c r="AU162" s="227" t="s">
        <v>161</v>
      </c>
      <c r="AY162" s="3" t="s">
        <v>158</v>
      </c>
      <c r="BE162" s="228" t="n">
        <f aca="false">IF(N162="základná",J162,0)</f>
        <v>0</v>
      </c>
      <c r="BF162" s="228" t="n">
        <f aca="false">IF(N162="znížená",J162,0)</f>
        <v>35.26</v>
      </c>
      <c r="BG162" s="228" t="n">
        <f aca="false">IF(N162="zákl. prenesená",J162,0)</f>
        <v>0</v>
      </c>
      <c r="BH162" s="228" t="n">
        <f aca="false">IF(N162="zníž. prenesená",J162,0)</f>
        <v>0</v>
      </c>
      <c r="BI162" s="228" t="n">
        <f aca="false">IF(N162="nulová",J162,0)</f>
        <v>0</v>
      </c>
      <c r="BJ162" s="3" t="s">
        <v>161</v>
      </c>
      <c r="BK162" s="228" t="n">
        <f aca="false">ROUND(I162*H162,2)</f>
        <v>35.26</v>
      </c>
      <c r="BL162" s="3" t="s">
        <v>261</v>
      </c>
      <c r="BM162" s="227" t="s">
        <v>301</v>
      </c>
    </row>
    <row r="163" s="26" customFormat="true" ht="24.15" hidden="false" customHeight="true" outlineLevel="0" collapsed="false">
      <c r="A163" s="19"/>
      <c r="B163" s="20"/>
      <c r="C163" s="216" t="s">
        <v>302</v>
      </c>
      <c r="D163" s="216" t="s">
        <v>162</v>
      </c>
      <c r="E163" s="217" t="s">
        <v>303</v>
      </c>
      <c r="F163" s="218" t="s">
        <v>304</v>
      </c>
      <c r="G163" s="219" t="s">
        <v>274</v>
      </c>
      <c r="H163" s="220" t="n">
        <v>46.112</v>
      </c>
      <c r="I163" s="221" t="n">
        <v>1.85</v>
      </c>
      <c r="J163" s="221" t="n">
        <f aca="false">ROUND(I163*H163,2)</f>
        <v>85.31</v>
      </c>
      <c r="K163" s="222"/>
      <c r="L163" s="25"/>
      <c r="M163" s="223"/>
      <c r="N163" s="224" t="s">
        <v>36</v>
      </c>
      <c r="O163" s="225" t="n">
        <v>0</v>
      </c>
      <c r="P163" s="225" t="n">
        <f aca="false">O163*H163</f>
        <v>0</v>
      </c>
      <c r="Q163" s="225" t="n">
        <v>0</v>
      </c>
      <c r="R163" s="225" t="n">
        <f aca="false">Q163*H163</f>
        <v>0</v>
      </c>
      <c r="S163" s="225" t="n">
        <v>0</v>
      </c>
      <c r="T163" s="226" t="n">
        <f aca="false">S163*H163</f>
        <v>0</v>
      </c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R163" s="227" t="s">
        <v>261</v>
      </c>
      <c r="AT163" s="227" t="s">
        <v>162</v>
      </c>
      <c r="AU163" s="227" t="s">
        <v>161</v>
      </c>
      <c r="AY163" s="3" t="s">
        <v>158</v>
      </c>
      <c r="BE163" s="228" t="n">
        <f aca="false">IF(N163="základná",J163,0)</f>
        <v>0</v>
      </c>
      <c r="BF163" s="228" t="n">
        <f aca="false">IF(N163="znížená",J163,0)</f>
        <v>85.31</v>
      </c>
      <c r="BG163" s="228" t="n">
        <f aca="false">IF(N163="zákl. prenesená",J163,0)</f>
        <v>0</v>
      </c>
      <c r="BH163" s="228" t="n">
        <f aca="false">IF(N163="zníž. prenesená",J163,0)</f>
        <v>0</v>
      </c>
      <c r="BI163" s="228" t="n">
        <f aca="false">IF(N163="nulová",J163,0)</f>
        <v>0</v>
      </c>
      <c r="BJ163" s="3" t="s">
        <v>161</v>
      </c>
      <c r="BK163" s="228" t="n">
        <f aca="false">ROUND(I163*H163,2)</f>
        <v>85.31</v>
      </c>
      <c r="BL163" s="3" t="s">
        <v>261</v>
      </c>
      <c r="BM163" s="227" t="s">
        <v>305</v>
      </c>
    </row>
    <row r="164" s="200" customFormat="true" ht="22.8" hidden="false" customHeight="true" outlineLevel="0" collapsed="false">
      <c r="B164" s="201"/>
      <c r="C164" s="202"/>
      <c r="D164" s="203" t="s">
        <v>69</v>
      </c>
      <c r="E164" s="214" t="s">
        <v>306</v>
      </c>
      <c r="F164" s="214" t="s">
        <v>307</v>
      </c>
      <c r="G164" s="202"/>
      <c r="H164" s="202"/>
      <c r="I164" s="202"/>
      <c r="J164" s="215" t="n">
        <f aca="false">BK164</f>
        <v>72.05</v>
      </c>
      <c r="K164" s="202"/>
      <c r="L164" s="206"/>
      <c r="M164" s="207"/>
      <c r="N164" s="208"/>
      <c r="O164" s="208"/>
      <c r="P164" s="209" t="n">
        <f aca="false">SUM(P165:P166)</f>
        <v>1.8936</v>
      </c>
      <c r="Q164" s="208"/>
      <c r="R164" s="209" t="n">
        <f aca="false">SUM(R165:R166)</f>
        <v>0</v>
      </c>
      <c r="S164" s="208"/>
      <c r="T164" s="210" t="n">
        <f aca="false">SUM(T165:T166)</f>
        <v>0.06325</v>
      </c>
      <c r="AR164" s="211" t="s">
        <v>161</v>
      </c>
      <c r="AT164" s="212" t="s">
        <v>69</v>
      </c>
      <c r="AU164" s="212" t="s">
        <v>78</v>
      </c>
      <c r="AY164" s="211" t="s">
        <v>158</v>
      </c>
      <c r="BK164" s="213" t="n">
        <f aca="false">SUM(BK165:BK166)</f>
        <v>72.05</v>
      </c>
    </row>
    <row r="165" s="26" customFormat="true" ht="16.5" hidden="false" customHeight="true" outlineLevel="0" collapsed="false">
      <c r="A165" s="19"/>
      <c r="B165" s="20"/>
      <c r="C165" s="216" t="s">
        <v>308</v>
      </c>
      <c r="D165" s="216" t="s">
        <v>162</v>
      </c>
      <c r="E165" s="217" t="s">
        <v>309</v>
      </c>
      <c r="F165" s="218" t="s">
        <v>310</v>
      </c>
      <c r="G165" s="219" t="s">
        <v>217</v>
      </c>
      <c r="H165" s="220" t="n">
        <v>1</v>
      </c>
      <c r="I165" s="221" t="n">
        <v>65.31</v>
      </c>
      <c r="J165" s="221" t="n">
        <f aca="false">ROUND(I165*H165,2)</f>
        <v>65.31</v>
      </c>
      <c r="K165" s="222"/>
      <c r="L165" s="25"/>
      <c r="M165" s="223"/>
      <c r="N165" s="224" t="s">
        <v>36</v>
      </c>
      <c r="O165" s="225" t="n">
        <v>1.4956</v>
      </c>
      <c r="P165" s="225" t="n">
        <f aca="false">O165*H165</f>
        <v>1.4956</v>
      </c>
      <c r="Q165" s="225" t="n">
        <v>0</v>
      </c>
      <c r="R165" s="225" t="n">
        <f aca="false">Q165*H165</f>
        <v>0</v>
      </c>
      <c r="S165" s="225" t="n">
        <v>0.06125</v>
      </c>
      <c r="T165" s="226" t="n">
        <f aca="false">S165*H165</f>
        <v>0.06125</v>
      </c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R165" s="227" t="s">
        <v>261</v>
      </c>
      <c r="AT165" s="227" t="s">
        <v>162</v>
      </c>
      <c r="AU165" s="227" t="s">
        <v>161</v>
      </c>
      <c r="AY165" s="3" t="s">
        <v>158</v>
      </c>
      <c r="BE165" s="228" t="n">
        <f aca="false">IF(N165="základná",J165,0)</f>
        <v>0</v>
      </c>
      <c r="BF165" s="228" t="n">
        <f aca="false">IF(N165="znížená",J165,0)</f>
        <v>65.31</v>
      </c>
      <c r="BG165" s="228" t="n">
        <f aca="false">IF(N165="zákl. prenesená",J165,0)</f>
        <v>0</v>
      </c>
      <c r="BH165" s="228" t="n">
        <f aca="false">IF(N165="zníž. prenesená",J165,0)</f>
        <v>0</v>
      </c>
      <c r="BI165" s="228" t="n">
        <f aca="false">IF(N165="nulová",J165,0)</f>
        <v>0</v>
      </c>
      <c r="BJ165" s="3" t="s">
        <v>161</v>
      </c>
      <c r="BK165" s="228" t="n">
        <f aca="false">ROUND(I165*H165,2)</f>
        <v>65.31</v>
      </c>
      <c r="BL165" s="3" t="s">
        <v>261</v>
      </c>
      <c r="BM165" s="227" t="s">
        <v>311</v>
      </c>
    </row>
    <row r="166" s="26" customFormat="true" ht="16.5" hidden="false" customHeight="true" outlineLevel="0" collapsed="false">
      <c r="A166" s="19"/>
      <c r="B166" s="20"/>
      <c r="C166" s="216" t="s">
        <v>312</v>
      </c>
      <c r="D166" s="216" t="s">
        <v>162</v>
      </c>
      <c r="E166" s="217" t="s">
        <v>313</v>
      </c>
      <c r="F166" s="218" t="s">
        <v>314</v>
      </c>
      <c r="G166" s="219" t="s">
        <v>217</v>
      </c>
      <c r="H166" s="220" t="n">
        <v>2</v>
      </c>
      <c r="I166" s="221" t="n">
        <v>3.37</v>
      </c>
      <c r="J166" s="221" t="n">
        <f aca="false">ROUND(I166*H166,2)</f>
        <v>6.74</v>
      </c>
      <c r="K166" s="222"/>
      <c r="L166" s="25"/>
      <c r="M166" s="239"/>
      <c r="N166" s="240" t="s">
        <v>36</v>
      </c>
      <c r="O166" s="241" t="n">
        <v>0.199</v>
      </c>
      <c r="P166" s="241" t="n">
        <f aca="false">O166*H166</f>
        <v>0.398</v>
      </c>
      <c r="Q166" s="241" t="n">
        <v>0</v>
      </c>
      <c r="R166" s="241" t="n">
        <f aca="false">Q166*H166</f>
        <v>0</v>
      </c>
      <c r="S166" s="241" t="n">
        <v>0.001</v>
      </c>
      <c r="T166" s="242" t="n">
        <f aca="false">S166*H166</f>
        <v>0.002</v>
      </c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R166" s="227" t="s">
        <v>261</v>
      </c>
      <c r="AT166" s="227" t="s">
        <v>162</v>
      </c>
      <c r="AU166" s="227" t="s">
        <v>161</v>
      </c>
      <c r="AY166" s="3" t="s">
        <v>158</v>
      </c>
      <c r="BE166" s="228" t="n">
        <f aca="false">IF(N166="základná",J166,0)</f>
        <v>0</v>
      </c>
      <c r="BF166" s="228" t="n">
        <f aca="false">IF(N166="znížená",J166,0)</f>
        <v>6.74</v>
      </c>
      <c r="BG166" s="228" t="n">
        <f aca="false">IF(N166="zákl. prenesená",J166,0)</f>
        <v>0</v>
      </c>
      <c r="BH166" s="228" t="n">
        <f aca="false">IF(N166="zníž. prenesená",J166,0)</f>
        <v>0</v>
      </c>
      <c r="BI166" s="228" t="n">
        <f aca="false">IF(N166="nulová",J166,0)</f>
        <v>0</v>
      </c>
      <c r="BJ166" s="3" t="s">
        <v>161</v>
      </c>
      <c r="BK166" s="228" t="n">
        <f aca="false">ROUND(I166*H166,2)</f>
        <v>6.74</v>
      </c>
      <c r="BL166" s="3" t="s">
        <v>261</v>
      </c>
      <c r="BM166" s="227" t="s">
        <v>315</v>
      </c>
    </row>
    <row r="167" s="26" customFormat="true" ht="6.95" hidden="false" customHeight="true" outlineLevel="0" collapsed="false">
      <c r="A167" s="19"/>
      <c r="B167" s="53"/>
      <c r="C167" s="54"/>
      <c r="D167" s="54"/>
      <c r="E167" s="54"/>
      <c r="F167" s="54"/>
      <c r="G167" s="54"/>
      <c r="H167" s="54"/>
      <c r="I167" s="54"/>
      <c r="J167" s="54"/>
      <c r="K167" s="54"/>
      <c r="L167" s="25"/>
      <c r="M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</row>
  </sheetData>
  <sheetProtection algorithmName="SHA-512" hashValue="CDxGfTvPbIP8Q0vv2KeFr+jtjey+iyzEU8mssB+nSSCuGlmVtfFeagDmLtQilSvyBahF1U7APY840+VTdoauFg==" saltValue="5Pz1L/eNu4dnYN+BGs+vdmV1VNlYFGC2ZI68KgI+P3rlsgvLMr3o+UxCVg/qfLZ0G9+oHa6OB0ChSlp6/beOgw==" spinCount="100000" sheet="true" password="f684" objects="true" scenarios="true" formatColumns="false" formatRows="false" autoFilter="false"/>
  <autoFilter ref="C123:K166"/>
  <mergeCells count="9">
    <mergeCell ref="L2:V2"/>
    <mergeCell ref="E7:H7"/>
    <mergeCell ref="E9:H9"/>
    <mergeCell ref="E18:H18"/>
    <mergeCell ref="E27:H27"/>
    <mergeCell ref="E85:H85"/>
    <mergeCell ref="E87:H87"/>
    <mergeCell ref="E114:H114"/>
    <mergeCell ref="E116:H116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M18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1" customFormat="false" ht="12.8" hidden="false" customHeight="false" outlineLevel="0" collapsed="false">
      <c r="A1" s="8"/>
    </row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82</v>
      </c>
    </row>
    <row r="3" customFormat="false" ht="6.95" hidden="false" customHeight="true" outlineLevel="0" collapsed="false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6"/>
      <c r="AT3" s="3" t="s">
        <v>70</v>
      </c>
    </row>
    <row r="4" customFormat="false" ht="24.95" hidden="false" customHeight="true" outlineLevel="0" collapsed="false">
      <c r="B4" s="6"/>
      <c r="D4" s="123" t="s">
        <v>128</v>
      </c>
      <c r="L4" s="6"/>
      <c r="M4" s="124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25" t="s">
        <v>12</v>
      </c>
      <c r="L6" s="6"/>
    </row>
    <row r="7" customFormat="false" ht="16.5" hidden="false" customHeight="true" outlineLevel="0" collapsed="false">
      <c r="B7" s="6"/>
      <c r="E7" s="126" t="str">
        <f aca="false">'Rekapitulácia stavby'!K6</f>
        <v>REKONŠTRUKCIA KULTÚRNEHO DOMU V OBCI NOVÝ RUSKOV</v>
      </c>
      <c r="F7" s="126"/>
      <c r="G7" s="126"/>
      <c r="H7" s="126"/>
      <c r="L7" s="6"/>
    </row>
    <row r="8" s="26" customFormat="true" ht="12" hidden="false" customHeight="true" outlineLevel="0" collapsed="false">
      <c r="A8" s="19"/>
      <c r="B8" s="25"/>
      <c r="C8" s="19"/>
      <c r="D8" s="125" t="s">
        <v>129</v>
      </c>
      <c r="E8" s="19"/>
      <c r="F8" s="19"/>
      <c r="G8" s="19"/>
      <c r="H8" s="19"/>
      <c r="I8" s="19"/>
      <c r="J8" s="19"/>
      <c r="K8" s="19"/>
      <c r="L8" s="50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26" customFormat="true" ht="30" hidden="false" customHeight="true" outlineLevel="0" collapsed="false">
      <c r="A9" s="19"/>
      <c r="B9" s="25"/>
      <c r="C9" s="19"/>
      <c r="D9" s="19"/>
      <c r="E9" s="127" t="s">
        <v>316</v>
      </c>
      <c r="F9" s="127"/>
      <c r="G9" s="127"/>
      <c r="H9" s="127"/>
      <c r="I9" s="19"/>
      <c r="J9" s="19"/>
      <c r="K9" s="19"/>
      <c r="L9" s="50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="26" customFormat="true" ht="12.8" hidden="false" customHeight="false" outlineLevel="0" collapsed="false">
      <c r="A10" s="19"/>
      <c r="B10" s="25"/>
      <c r="C10" s="19"/>
      <c r="D10" s="19"/>
      <c r="E10" s="19"/>
      <c r="F10" s="19"/>
      <c r="G10" s="19"/>
      <c r="H10" s="19"/>
      <c r="I10" s="19"/>
      <c r="J10" s="19"/>
      <c r="K10" s="19"/>
      <c r="L10" s="50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26" customFormat="true" ht="12" hidden="false" customHeight="true" outlineLevel="0" collapsed="false">
      <c r="A11" s="19"/>
      <c r="B11" s="25"/>
      <c r="C11" s="19"/>
      <c r="D11" s="125" t="s">
        <v>14</v>
      </c>
      <c r="E11" s="19"/>
      <c r="F11" s="128"/>
      <c r="G11" s="19"/>
      <c r="H11" s="19"/>
      <c r="I11" s="125" t="s">
        <v>15</v>
      </c>
      <c r="J11" s="128"/>
      <c r="K11" s="19"/>
      <c r="L11" s="50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="26" customFormat="true" ht="12" hidden="false" customHeight="true" outlineLevel="0" collapsed="false">
      <c r="A12" s="19"/>
      <c r="B12" s="25"/>
      <c r="C12" s="19"/>
      <c r="D12" s="125" t="s">
        <v>16</v>
      </c>
      <c r="E12" s="19"/>
      <c r="F12" s="128" t="s">
        <v>25</v>
      </c>
      <c r="G12" s="19"/>
      <c r="H12" s="19"/>
      <c r="I12" s="125" t="s">
        <v>18</v>
      </c>
      <c r="J12" s="129" t="str">
        <f aca="false">'Rekapitulácia stavby'!AN8</f>
        <v>12. 2022</v>
      </c>
      <c r="K12" s="19"/>
      <c r="L12" s="50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26" customFormat="true" ht="10.8" hidden="false" customHeight="true" outlineLevel="0" collapsed="false">
      <c r="A13" s="19"/>
      <c r="B13" s="25"/>
      <c r="C13" s="19"/>
      <c r="D13" s="19"/>
      <c r="E13" s="19"/>
      <c r="F13" s="19"/>
      <c r="G13" s="19"/>
      <c r="H13" s="19"/>
      <c r="I13" s="19"/>
      <c r="J13" s="19"/>
      <c r="K13" s="19"/>
      <c r="L13" s="50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="26" customFormat="true" ht="12" hidden="false" customHeight="true" outlineLevel="0" collapsed="false">
      <c r="A14" s="19"/>
      <c r="B14" s="25"/>
      <c r="C14" s="19"/>
      <c r="D14" s="125" t="s">
        <v>20</v>
      </c>
      <c r="E14" s="19"/>
      <c r="F14" s="19"/>
      <c r="G14" s="19"/>
      <c r="H14" s="19"/>
      <c r="I14" s="125" t="s">
        <v>21</v>
      </c>
      <c r="J14" s="128" t="str">
        <f aca="false">IF('Rekapitulácia stavby'!AN10="","",'Rekapitulácia stavby'!AN10)</f>
        <v/>
      </c>
      <c r="K14" s="19"/>
      <c r="L14" s="50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26" customFormat="true" ht="18" hidden="false" customHeight="true" outlineLevel="0" collapsed="false">
      <c r="A15" s="19"/>
      <c r="B15" s="25"/>
      <c r="C15" s="19"/>
      <c r="D15" s="19"/>
      <c r="E15" s="128" t="str">
        <f aca="false">IF('Rekapitulácia stavby'!E11="","",'Rekapitulácia stavby'!E11)</f>
        <v>Obec Nový Ruskov</v>
      </c>
      <c r="F15" s="19"/>
      <c r="G15" s="19"/>
      <c r="H15" s="19"/>
      <c r="I15" s="125" t="s">
        <v>23</v>
      </c>
      <c r="J15" s="128" t="str">
        <f aca="false">IF('Rekapitulácia stavby'!AN11="","",'Rekapitulácia stavby'!AN11)</f>
        <v/>
      </c>
      <c r="K15" s="19"/>
      <c r="L15" s="50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="26" customFormat="true" ht="6.95" hidden="false" customHeight="true" outlineLevel="0" collapsed="false">
      <c r="A16" s="19"/>
      <c r="B16" s="25"/>
      <c r="C16" s="19"/>
      <c r="D16" s="19"/>
      <c r="E16" s="19"/>
      <c r="F16" s="19"/>
      <c r="G16" s="19"/>
      <c r="H16" s="19"/>
      <c r="I16" s="19"/>
      <c r="J16" s="19"/>
      <c r="K16" s="19"/>
      <c r="L16" s="50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="26" customFormat="true" ht="12" hidden="false" customHeight="true" outlineLevel="0" collapsed="false">
      <c r="A17" s="19"/>
      <c r="B17" s="25"/>
      <c r="C17" s="19"/>
      <c r="D17" s="125" t="s">
        <v>24</v>
      </c>
      <c r="E17" s="19"/>
      <c r="F17" s="19"/>
      <c r="G17" s="19"/>
      <c r="H17" s="19"/>
      <c r="I17" s="125" t="s">
        <v>21</v>
      </c>
      <c r="J17" s="128" t="n">
        <f aca="false">'Rekapitulácia stavby'!AN13</f>
        <v>0</v>
      </c>
      <c r="K17" s="19"/>
      <c r="L17" s="50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26" customFormat="true" ht="18" hidden="false" customHeight="true" outlineLevel="0" collapsed="false">
      <c r="A18" s="19"/>
      <c r="B18" s="25"/>
      <c r="C18" s="19"/>
      <c r="D18" s="19"/>
      <c r="E18" s="130" t="str">
        <f aca="false">'Rekapitulácia stavby'!E14</f>
        <v> </v>
      </c>
      <c r="F18" s="130"/>
      <c r="G18" s="130"/>
      <c r="H18" s="130"/>
      <c r="I18" s="125" t="s">
        <v>23</v>
      </c>
      <c r="J18" s="128" t="n">
        <f aca="false">'Rekapitulácia stavby'!AN14</f>
        <v>0</v>
      </c>
      <c r="K18" s="19"/>
      <c r="L18" s="50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="26" customFormat="true" ht="6.95" hidden="false" customHeight="true" outlineLevel="0" collapsed="false">
      <c r="A19" s="19"/>
      <c r="B19" s="25"/>
      <c r="C19" s="19"/>
      <c r="D19" s="19"/>
      <c r="E19" s="19"/>
      <c r="F19" s="19"/>
      <c r="G19" s="19"/>
      <c r="H19" s="19"/>
      <c r="I19" s="19"/>
      <c r="J19" s="19"/>
      <c r="K19" s="19"/>
      <c r="L19" s="50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26" customFormat="true" ht="12" hidden="false" customHeight="true" outlineLevel="0" collapsed="false">
      <c r="A20" s="19"/>
      <c r="B20" s="25"/>
      <c r="C20" s="19"/>
      <c r="D20" s="125" t="s">
        <v>26</v>
      </c>
      <c r="E20" s="19"/>
      <c r="F20" s="19"/>
      <c r="G20" s="19"/>
      <c r="H20" s="19"/>
      <c r="I20" s="125" t="s">
        <v>21</v>
      </c>
      <c r="J20" s="128" t="str">
        <f aca="false">IF('Rekapitulácia stavby'!AN16="","",'Rekapitulácia stavby'!AN16)</f>
        <v/>
      </c>
      <c r="K20" s="19"/>
      <c r="L20" s="50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="26" customFormat="true" ht="18" hidden="false" customHeight="true" outlineLevel="0" collapsed="false">
      <c r="A21" s="19"/>
      <c r="B21" s="25"/>
      <c r="C21" s="19"/>
      <c r="D21" s="19"/>
      <c r="E21" s="128" t="str">
        <f aca="false">IF('Rekapitulácia stavby'!E17="","",'Rekapitulácia stavby'!E17)</f>
        <v> </v>
      </c>
      <c r="F21" s="19"/>
      <c r="G21" s="19"/>
      <c r="H21" s="19"/>
      <c r="I21" s="125" t="s">
        <v>23</v>
      </c>
      <c r="J21" s="128" t="str">
        <f aca="false">IF('Rekapitulácia stavby'!AN17="","",'Rekapitulácia stavby'!AN17)</f>
        <v/>
      </c>
      <c r="K21" s="19"/>
      <c r="L21" s="50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="26" customFormat="true" ht="6.95" hidden="false" customHeight="true" outlineLevel="0" collapsed="false">
      <c r="A22" s="19"/>
      <c r="B22" s="25"/>
      <c r="C22" s="19"/>
      <c r="D22" s="19"/>
      <c r="E22" s="19"/>
      <c r="F22" s="19"/>
      <c r="G22" s="19"/>
      <c r="H22" s="19"/>
      <c r="I22" s="19"/>
      <c r="J22" s="19"/>
      <c r="K22" s="19"/>
      <c r="L22" s="50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="26" customFormat="true" ht="12" hidden="false" customHeight="true" outlineLevel="0" collapsed="false">
      <c r="A23" s="19"/>
      <c r="B23" s="25"/>
      <c r="C23" s="19"/>
      <c r="D23" s="125" t="s">
        <v>28</v>
      </c>
      <c r="E23" s="19"/>
      <c r="F23" s="19"/>
      <c r="G23" s="19"/>
      <c r="H23" s="19"/>
      <c r="I23" s="125" t="s">
        <v>21</v>
      </c>
      <c r="J23" s="128" t="str">
        <f aca="false">IF('Rekapitulácia stavby'!AN19="","",'Rekapitulácia stavby'!AN19)</f>
        <v/>
      </c>
      <c r="K23" s="19"/>
      <c r="L23" s="50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="26" customFormat="true" ht="18" hidden="false" customHeight="true" outlineLevel="0" collapsed="false">
      <c r="A24" s="19"/>
      <c r="B24" s="25"/>
      <c r="C24" s="19"/>
      <c r="D24" s="19"/>
      <c r="E24" s="128" t="str">
        <f aca="false">IF('Rekapitulácia stavby'!E20="","",'Rekapitulácia stavby'!E20)</f>
        <v> </v>
      </c>
      <c r="F24" s="19"/>
      <c r="G24" s="19"/>
      <c r="H24" s="19"/>
      <c r="I24" s="125" t="s">
        <v>23</v>
      </c>
      <c r="J24" s="128" t="str">
        <f aca="false">IF('Rekapitulácia stavby'!AN20="","",'Rekapitulácia stavby'!AN20)</f>
        <v/>
      </c>
      <c r="K24" s="19"/>
      <c r="L24" s="50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="26" customFormat="true" ht="6.95" hidden="false" customHeight="true" outlineLevel="0" collapsed="false">
      <c r="A25" s="19"/>
      <c r="B25" s="25"/>
      <c r="C25" s="19"/>
      <c r="D25" s="19"/>
      <c r="E25" s="19"/>
      <c r="F25" s="19"/>
      <c r="G25" s="19"/>
      <c r="H25" s="19"/>
      <c r="I25" s="19"/>
      <c r="J25" s="19"/>
      <c r="K25" s="19"/>
      <c r="L25" s="50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="26" customFormat="true" ht="12" hidden="false" customHeight="true" outlineLevel="0" collapsed="false">
      <c r="A26" s="19"/>
      <c r="B26" s="25"/>
      <c r="C26" s="19"/>
      <c r="D26" s="125" t="s">
        <v>29</v>
      </c>
      <c r="E26" s="19"/>
      <c r="F26" s="19"/>
      <c r="G26" s="19"/>
      <c r="H26" s="19"/>
      <c r="I26" s="19"/>
      <c r="J26" s="19"/>
      <c r="K26" s="19"/>
      <c r="L26" s="50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="135" customFormat="true" ht="16.5" hidden="false" customHeight="true" outlineLevel="0" collapsed="false">
      <c r="A27" s="131"/>
      <c r="B27" s="132"/>
      <c r="C27" s="131"/>
      <c r="D27" s="131"/>
      <c r="E27" s="133"/>
      <c r="F27" s="133"/>
      <c r="G27" s="133"/>
      <c r="H27" s="133"/>
      <c r="I27" s="131"/>
      <c r="J27" s="131"/>
      <c r="K27" s="131"/>
      <c r="L27" s="134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6" customFormat="true" ht="6.95" hidden="false" customHeight="true" outlineLevel="0" collapsed="false">
      <c r="A28" s="19"/>
      <c r="B28" s="25"/>
      <c r="C28" s="19"/>
      <c r="D28" s="19"/>
      <c r="E28" s="19"/>
      <c r="F28" s="19"/>
      <c r="G28" s="19"/>
      <c r="H28" s="19"/>
      <c r="I28" s="19"/>
      <c r="J28" s="19"/>
      <c r="K28" s="19"/>
      <c r="L28" s="50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="26" customFormat="true" ht="6.95" hidden="false" customHeight="true" outlineLevel="0" collapsed="false">
      <c r="A29" s="19"/>
      <c r="B29" s="25"/>
      <c r="C29" s="19"/>
      <c r="D29" s="136"/>
      <c r="E29" s="136"/>
      <c r="F29" s="136"/>
      <c r="G29" s="136"/>
      <c r="H29" s="136"/>
      <c r="I29" s="136"/>
      <c r="J29" s="136"/>
      <c r="K29" s="136"/>
      <c r="L29" s="50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="26" customFormat="true" ht="25.45" hidden="false" customHeight="true" outlineLevel="0" collapsed="false">
      <c r="A30" s="19"/>
      <c r="B30" s="25"/>
      <c r="C30" s="19"/>
      <c r="D30" s="137" t="s">
        <v>30</v>
      </c>
      <c r="E30" s="19"/>
      <c r="F30" s="19"/>
      <c r="G30" s="19"/>
      <c r="H30" s="19"/>
      <c r="I30" s="19"/>
      <c r="J30" s="138" t="n">
        <f aca="false">ROUND(J128, 2)</f>
        <v>70592.66</v>
      </c>
      <c r="K30" s="19"/>
      <c r="L30" s="50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="26" customFormat="true" ht="6.95" hidden="false" customHeight="true" outlineLevel="0" collapsed="false">
      <c r="A31" s="19"/>
      <c r="B31" s="25"/>
      <c r="C31" s="19"/>
      <c r="D31" s="136"/>
      <c r="E31" s="136"/>
      <c r="F31" s="136"/>
      <c r="G31" s="136"/>
      <c r="H31" s="136"/>
      <c r="I31" s="136"/>
      <c r="J31" s="136"/>
      <c r="K31" s="136"/>
      <c r="L31" s="50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26" customFormat="true" ht="14.4" hidden="false" customHeight="true" outlineLevel="0" collapsed="false">
      <c r="A32" s="19"/>
      <c r="B32" s="25"/>
      <c r="C32" s="19"/>
      <c r="D32" s="19"/>
      <c r="E32" s="19"/>
      <c r="F32" s="139" t="s">
        <v>32</v>
      </c>
      <c r="G32" s="19"/>
      <c r="H32" s="19"/>
      <c r="I32" s="139" t="s">
        <v>31</v>
      </c>
      <c r="J32" s="139" t="s">
        <v>33</v>
      </c>
      <c r="K32" s="19"/>
      <c r="L32" s="50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="26" customFormat="true" ht="14.4" hidden="false" customHeight="true" outlineLevel="0" collapsed="false">
      <c r="A33" s="19"/>
      <c r="B33" s="25"/>
      <c r="C33" s="19"/>
      <c r="D33" s="140" t="s">
        <v>34</v>
      </c>
      <c r="E33" s="141" t="s">
        <v>35</v>
      </c>
      <c r="F33" s="142" t="n">
        <f aca="false">ROUND((SUM(BE128:BE182)),  2)</f>
        <v>0</v>
      </c>
      <c r="G33" s="143"/>
      <c r="H33" s="143"/>
      <c r="I33" s="144" t="n">
        <v>0.2</v>
      </c>
      <c r="J33" s="142" t="n">
        <f aca="false">ROUND(((SUM(BE128:BE182))*I33),  2)</f>
        <v>0</v>
      </c>
      <c r="K33" s="19"/>
      <c r="L33" s="50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="26" customFormat="true" ht="14.4" hidden="false" customHeight="true" outlineLevel="0" collapsed="false">
      <c r="A34" s="19"/>
      <c r="B34" s="25"/>
      <c r="C34" s="19"/>
      <c r="D34" s="19"/>
      <c r="E34" s="141" t="s">
        <v>36</v>
      </c>
      <c r="F34" s="145" t="n">
        <f aca="false">ROUND((SUM(BF128:BF182)),  2)</f>
        <v>70592.66</v>
      </c>
      <c r="G34" s="19"/>
      <c r="H34" s="19"/>
      <c r="I34" s="146" t="n">
        <v>0.2</v>
      </c>
      <c r="J34" s="145" t="n">
        <f aca="false">ROUND(((SUM(BF128:BF182))*I34),  2)</f>
        <v>14118.53</v>
      </c>
      <c r="K34" s="19"/>
      <c r="L34" s="50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26" customFormat="true" ht="14.4" hidden="true" customHeight="true" outlineLevel="0" collapsed="false">
      <c r="A35" s="19"/>
      <c r="B35" s="25"/>
      <c r="C35" s="19"/>
      <c r="D35" s="19"/>
      <c r="E35" s="125" t="s">
        <v>37</v>
      </c>
      <c r="F35" s="145" t="n">
        <f aca="false">ROUND((SUM(BG128:BG182)),  2)</f>
        <v>0</v>
      </c>
      <c r="G35" s="19"/>
      <c r="H35" s="19"/>
      <c r="I35" s="146" t="n">
        <v>0.2</v>
      </c>
      <c r="J35" s="145" t="n">
        <f aca="false">0</f>
        <v>0</v>
      </c>
      <c r="K35" s="19"/>
      <c r="L35" s="50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26" customFormat="true" ht="14.4" hidden="true" customHeight="true" outlineLevel="0" collapsed="false">
      <c r="A36" s="19"/>
      <c r="B36" s="25"/>
      <c r="C36" s="19"/>
      <c r="D36" s="19"/>
      <c r="E36" s="125" t="s">
        <v>38</v>
      </c>
      <c r="F36" s="145" t="n">
        <f aca="false">ROUND((SUM(BH128:BH182)),  2)</f>
        <v>0</v>
      </c>
      <c r="G36" s="19"/>
      <c r="H36" s="19"/>
      <c r="I36" s="146" t="n">
        <v>0.2</v>
      </c>
      <c r="J36" s="145" t="n">
        <f aca="false">0</f>
        <v>0</v>
      </c>
      <c r="K36" s="19"/>
      <c r="L36" s="50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="26" customFormat="true" ht="14.4" hidden="true" customHeight="true" outlineLevel="0" collapsed="false">
      <c r="A37" s="19"/>
      <c r="B37" s="25"/>
      <c r="C37" s="19"/>
      <c r="D37" s="19"/>
      <c r="E37" s="141" t="s">
        <v>39</v>
      </c>
      <c r="F37" s="142" t="n">
        <f aca="false">ROUND((SUM(BI128:BI182)),  2)</f>
        <v>0</v>
      </c>
      <c r="G37" s="143"/>
      <c r="H37" s="143"/>
      <c r="I37" s="144" t="n">
        <v>0</v>
      </c>
      <c r="J37" s="142" t="n">
        <f aca="false">0</f>
        <v>0</v>
      </c>
      <c r="K37" s="19"/>
      <c r="L37" s="50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="26" customFormat="true" ht="6.95" hidden="false" customHeight="true" outlineLevel="0" collapsed="false">
      <c r="A38" s="19"/>
      <c r="B38" s="25"/>
      <c r="C38" s="19"/>
      <c r="D38" s="19"/>
      <c r="E38" s="19"/>
      <c r="F38" s="19"/>
      <c r="G38" s="19"/>
      <c r="H38" s="19"/>
      <c r="I38" s="19"/>
      <c r="J38" s="19"/>
      <c r="K38" s="19"/>
      <c r="L38" s="50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="26" customFormat="true" ht="25.45" hidden="false" customHeight="true" outlineLevel="0" collapsed="false">
      <c r="A39" s="19"/>
      <c r="B39" s="25"/>
      <c r="C39" s="147"/>
      <c r="D39" s="148" t="s">
        <v>40</v>
      </c>
      <c r="E39" s="149"/>
      <c r="F39" s="149"/>
      <c r="G39" s="150" t="s">
        <v>41</v>
      </c>
      <c r="H39" s="151" t="s">
        <v>42</v>
      </c>
      <c r="I39" s="149"/>
      <c r="J39" s="152" t="n">
        <f aca="false">SUM(J30:J37)</f>
        <v>84711.19</v>
      </c>
      <c r="K39" s="153"/>
      <c r="L39" s="50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="26" customFormat="true" ht="14.4" hidden="false" customHeight="true" outlineLevel="0" collapsed="false">
      <c r="A40" s="19"/>
      <c r="B40" s="25"/>
      <c r="C40" s="19"/>
      <c r="D40" s="19"/>
      <c r="E40" s="19"/>
      <c r="F40" s="19"/>
      <c r="G40" s="19"/>
      <c r="H40" s="19"/>
      <c r="I40" s="19"/>
      <c r="J40" s="19"/>
      <c r="K40" s="19"/>
      <c r="L40" s="50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6" customFormat="true" ht="14.4" hidden="false" customHeight="true" outlineLevel="0" collapsed="false">
      <c r="B50" s="50"/>
      <c r="D50" s="154" t="s">
        <v>43</v>
      </c>
      <c r="E50" s="155"/>
      <c r="F50" s="155"/>
      <c r="G50" s="154" t="s">
        <v>44</v>
      </c>
      <c r="H50" s="155"/>
      <c r="I50" s="155"/>
      <c r="J50" s="155"/>
      <c r="K50" s="155"/>
      <c r="L50" s="50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6" customFormat="true" ht="12.8" hidden="false" customHeight="false" outlineLevel="0" collapsed="false">
      <c r="A61" s="19"/>
      <c r="B61" s="25"/>
      <c r="C61" s="19"/>
      <c r="D61" s="156" t="s">
        <v>45</v>
      </c>
      <c r="E61" s="157"/>
      <c r="F61" s="158" t="s">
        <v>46</v>
      </c>
      <c r="G61" s="156" t="s">
        <v>45</v>
      </c>
      <c r="H61" s="157"/>
      <c r="I61" s="157"/>
      <c r="J61" s="159" t="s">
        <v>46</v>
      </c>
      <c r="K61" s="157"/>
      <c r="L61" s="50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6" customFormat="true" ht="12.8" hidden="false" customHeight="false" outlineLevel="0" collapsed="false">
      <c r="A65" s="19"/>
      <c r="B65" s="25"/>
      <c r="C65" s="19"/>
      <c r="D65" s="154" t="s">
        <v>47</v>
      </c>
      <c r="E65" s="160"/>
      <c r="F65" s="160"/>
      <c r="G65" s="154" t="s">
        <v>48</v>
      </c>
      <c r="H65" s="160"/>
      <c r="I65" s="160"/>
      <c r="J65" s="160"/>
      <c r="K65" s="160"/>
      <c r="L65" s="50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6" customFormat="true" ht="12.8" hidden="false" customHeight="false" outlineLevel="0" collapsed="false">
      <c r="A76" s="19"/>
      <c r="B76" s="25"/>
      <c r="C76" s="19"/>
      <c r="D76" s="156" t="s">
        <v>45</v>
      </c>
      <c r="E76" s="157"/>
      <c r="F76" s="158" t="s">
        <v>46</v>
      </c>
      <c r="G76" s="156" t="s">
        <v>45</v>
      </c>
      <c r="H76" s="157"/>
      <c r="I76" s="157"/>
      <c r="J76" s="159" t="s">
        <v>46</v>
      </c>
      <c r="K76" s="157"/>
      <c r="L76" s="50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="26" customFormat="true" ht="14.4" hidden="false" customHeight="true" outlineLevel="0" collapsed="false">
      <c r="A77" s="19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50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="26" customFormat="true" ht="6.95" hidden="false" customHeight="true" outlineLevel="0" collapsed="false">
      <c r="A81" s="19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50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="26" customFormat="true" ht="24.95" hidden="false" customHeight="true" outlineLevel="0" collapsed="false">
      <c r="A82" s="19"/>
      <c r="B82" s="20"/>
      <c r="C82" s="9" t="s">
        <v>131</v>
      </c>
      <c r="D82" s="21"/>
      <c r="E82" s="21"/>
      <c r="F82" s="21"/>
      <c r="G82" s="21"/>
      <c r="H82" s="21"/>
      <c r="I82" s="21"/>
      <c r="J82" s="21"/>
      <c r="K82" s="21"/>
      <c r="L82" s="50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="26" customFormat="true" ht="6.95" hidden="false" customHeight="true" outlineLevel="0" collapsed="false">
      <c r="A83" s="19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50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="26" customFormat="true" ht="12" hidden="false" customHeight="true" outlineLevel="0" collapsed="false">
      <c r="A84" s="19"/>
      <c r="B84" s="20"/>
      <c r="C84" s="15" t="s">
        <v>12</v>
      </c>
      <c r="D84" s="21"/>
      <c r="E84" s="21"/>
      <c r="F84" s="21"/>
      <c r="G84" s="21"/>
      <c r="H84" s="21"/>
      <c r="I84" s="21"/>
      <c r="J84" s="21"/>
      <c r="K84" s="21"/>
      <c r="L84" s="50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="26" customFormat="true" ht="16.5" hidden="false" customHeight="true" outlineLevel="0" collapsed="false">
      <c r="A85" s="19"/>
      <c r="B85" s="20"/>
      <c r="C85" s="21"/>
      <c r="D85" s="21"/>
      <c r="E85" s="165" t="str">
        <f aca="false">E7</f>
        <v>REKONŠTRUKCIA KULTÚRNEHO DOMU V OBCI NOVÝ RUSKOV</v>
      </c>
      <c r="F85" s="165"/>
      <c r="G85" s="165"/>
      <c r="H85" s="165"/>
      <c r="I85" s="21"/>
      <c r="J85" s="21"/>
      <c r="K85" s="21"/>
      <c r="L85" s="50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="26" customFormat="true" ht="12" hidden="false" customHeight="true" outlineLevel="0" collapsed="false">
      <c r="A86" s="19"/>
      <c r="B86" s="20"/>
      <c r="C86" s="15" t="s">
        <v>129</v>
      </c>
      <c r="D86" s="21"/>
      <c r="E86" s="21"/>
      <c r="F86" s="21"/>
      <c r="G86" s="21"/>
      <c r="H86" s="21"/>
      <c r="I86" s="21"/>
      <c r="J86" s="21"/>
      <c r="K86" s="21"/>
      <c r="L86" s="50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="26" customFormat="true" ht="30" hidden="false" customHeight="true" outlineLevel="0" collapsed="false">
      <c r="A87" s="19"/>
      <c r="B87" s="20"/>
      <c r="C87" s="21"/>
      <c r="D87" s="21"/>
      <c r="E87" s="65" t="str">
        <f aca="false">E9</f>
        <v>A1.10 - Zlepšenie TOK podlahy vykurovaného priestoru na teréne</v>
      </c>
      <c r="F87" s="65"/>
      <c r="G87" s="65"/>
      <c r="H87" s="65"/>
      <c r="I87" s="21"/>
      <c r="J87" s="21"/>
      <c r="K87" s="21"/>
      <c r="L87" s="50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="26" customFormat="true" ht="6.95" hidden="false" customHeight="true" outlineLevel="0" collapsed="false">
      <c r="A88" s="19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50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="26" customFormat="true" ht="12" hidden="false" customHeight="true" outlineLevel="0" collapsed="false">
      <c r="A89" s="19"/>
      <c r="B89" s="20"/>
      <c r="C89" s="15" t="s">
        <v>16</v>
      </c>
      <c r="D89" s="21"/>
      <c r="E89" s="21"/>
      <c r="F89" s="16" t="str">
        <f aca="false">F12</f>
        <v> </v>
      </c>
      <c r="G89" s="21"/>
      <c r="H89" s="21"/>
      <c r="I89" s="15" t="s">
        <v>18</v>
      </c>
      <c r="J89" s="166" t="str">
        <f aca="false">IF(J12="","",J12)</f>
        <v>12. 2022</v>
      </c>
      <c r="K89" s="21"/>
      <c r="L89" s="50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="26" customFormat="true" ht="6.95" hidden="false" customHeight="true" outlineLevel="0" collapsed="false">
      <c r="A90" s="19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50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="26" customFormat="true" ht="15.15" hidden="false" customHeight="true" outlineLevel="0" collapsed="false">
      <c r="A91" s="19"/>
      <c r="B91" s="20"/>
      <c r="C91" s="15" t="s">
        <v>20</v>
      </c>
      <c r="D91" s="21"/>
      <c r="E91" s="21"/>
      <c r="F91" s="16" t="str">
        <f aca="false">E15</f>
        <v>Obec Nový Ruskov</v>
      </c>
      <c r="G91" s="21"/>
      <c r="H91" s="21"/>
      <c r="I91" s="15" t="s">
        <v>26</v>
      </c>
      <c r="J91" s="167" t="str">
        <f aca="false">E21</f>
        <v> </v>
      </c>
      <c r="K91" s="21"/>
      <c r="L91" s="50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="26" customFormat="true" ht="15.15" hidden="false" customHeight="true" outlineLevel="0" collapsed="false">
      <c r="A92" s="19"/>
      <c r="B92" s="20"/>
      <c r="C92" s="15" t="s">
        <v>24</v>
      </c>
      <c r="D92" s="21"/>
      <c r="E92" s="21"/>
      <c r="F92" s="16" t="str">
        <f aca="false">IF(E18="","",E18)</f>
        <v> </v>
      </c>
      <c r="G92" s="21"/>
      <c r="H92" s="21"/>
      <c r="I92" s="15" t="s">
        <v>28</v>
      </c>
      <c r="J92" s="167" t="str">
        <f aca="false">E24</f>
        <v> </v>
      </c>
      <c r="K92" s="21"/>
      <c r="L92" s="50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="26" customFormat="true" ht="10.3" hidden="false" customHeight="true" outlineLevel="0" collapsed="false">
      <c r="A93" s="19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50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="26" customFormat="true" ht="29.3" hidden="false" customHeight="true" outlineLevel="0" collapsed="false">
      <c r="A94" s="19"/>
      <c r="B94" s="20"/>
      <c r="C94" s="168" t="s">
        <v>132</v>
      </c>
      <c r="D94" s="169"/>
      <c r="E94" s="169"/>
      <c r="F94" s="169"/>
      <c r="G94" s="169"/>
      <c r="H94" s="169"/>
      <c r="I94" s="169"/>
      <c r="J94" s="170" t="s">
        <v>133</v>
      </c>
      <c r="K94" s="169"/>
      <c r="L94" s="50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="26" customFormat="true" ht="10.3" hidden="false" customHeight="true" outlineLevel="0" collapsed="false">
      <c r="A95" s="19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50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="26" customFormat="true" ht="22.8" hidden="false" customHeight="true" outlineLevel="0" collapsed="false">
      <c r="A96" s="19"/>
      <c r="B96" s="20"/>
      <c r="C96" s="171" t="s">
        <v>134</v>
      </c>
      <c r="D96" s="21"/>
      <c r="E96" s="21"/>
      <c r="F96" s="21"/>
      <c r="G96" s="21"/>
      <c r="H96" s="21"/>
      <c r="I96" s="21"/>
      <c r="J96" s="172" t="n">
        <f aca="false">J128</f>
        <v>70592.66</v>
      </c>
      <c r="K96" s="21"/>
      <c r="L96" s="50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U96" s="3" t="s">
        <v>135</v>
      </c>
    </row>
    <row r="97" s="173" customFormat="true" ht="24.95" hidden="false" customHeight="true" outlineLevel="0" collapsed="false">
      <c r="B97" s="174"/>
      <c r="C97" s="175"/>
      <c r="D97" s="176" t="s">
        <v>136</v>
      </c>
      <c r="E97" s="177"/>
      <c r="F97" s="177"/>
      <c r="G97" s="177"/>
      <c r="H97" s="177"/>
      <c r="I97" s="177"/>
      <c r="J97" s="178" t="n">
        <f aca="false">J129</f>
        <v>31129.14</v>
      </c>
      <c r="K97" s="175"/>
      <c r="L97" s="179"/>
    </row>
    <row r="98" s="180" customFormat="true" ht="19.95" hidden="false" customHeight="true" outlineLevel="0" collapsed="false">
      <c r="B98" s="181"/>
      <c r="C98" s="182"/>
      <c r="D98" s="183" t="s">
        <v>317</v>
      </c>
      <c r="E98" s="184"/>
      <c r="F98" s="184"/>
      <c r="G98" s="184"/>
      <c r="H98" s="184"/>
      <c r="I98" s="184"/>
      <c r="J98" s="185" t="n">
        <f aca="false">J130</f>
        <v>1378.16</v>
      </c>
      <c r="K98" s="182"/>
      <c r="L98" s="186"/>
    </row>
    <row r="99" s="180" customFormat="true" ht="19.95" hidden="false" customHeight="true" outlineLevel="0" collapsed="false">
      <c r="B99" s="181"/>
      <c r="C99" s="182"/>
      <c r="D99" s="183" t="s">
        <v>318</v>
      </c>
      <c r="E99" s="184"/>
      <c r="F99" s="184"/>
      <c r="G99" s="184"/>
      <c r="H99" s="184"/>
      <c r="I99" s="184"/>
      <c r="J99" s="185" t="n">
        <f aca="false">J133</f>
        <v>12002.47</v>
      </c>
      <c r="K99" s="182"/>
      <c r="L99" s="186"/>
    </row>
    <row r="100" s="180" customFormat="true" ht="19.95" hidden="false" customHeight="true" outlineLevel="0" collapsed="false">
      <c r="B100" s="181"/>
      <c r="C100" s="182"/>
      <c r="D100" s="183" t="s">
        <v>137</v>
      </c>
      <c r="E100" s="184"/>
      <c r="F100" s="184"/>
      <c r="G100" s="184"/>
      <c r="H100" s="184"/>
      <c r="I100" s="184"/>
      <c r="J100" s="185" t="n">
        <f aca="false">J137</f>
        <v>2874.3</v>
      </c>
      <c r="K100" s="182"/>
      <c r="L100" s="186"/>
    </row>
    <row r="101" s="180" customFormat="true" ht="19.95" hidden="false" customHeight="true" outlineLevel="0" collapsed="false">
      <c r="B101" s="181"/>
      <c r="C101" s="182"/>
      <c r="D101" s="183" t="s">
        <v>138</v>
      </c>
      <c r="E101" s="184"/>
      <c r="F101" s="184"/>
      <c r="G101" s="184"/>
      <c r="H101" s="184"/>
      <c r="I101" s="184"/>
      <c r="J101" s="185" t="n">
        <f aca="false">J141</f>
        <v>10709.44</v>
      </c>
      <c r="K101" s="182"/>
      <c r="L101" s="186"/>
    </row>
    <row r="102" s="180" customFormat="true" ht="19.95" hidden="false" customHeight="true" outlineLevel="0" collapsed="false">
      <c r="B102" s="181"/>
      <c r="C102" s="182"/>
      <c r="D102" s="183" t="s">
        <v>139</v>
      </c>
      <c r="E102" s="184"/>
      <c r="F102" s="184"/>
      <c r="G102" s="184"/>
      <c r="H102" s="184"/>
      <c r="I102" s="184"/>
      <c r="J102" s="185" t="n">
        <f aca="false">J148</f>
        <v>4164.77</v>
      </c>
      <c r="K102" s="182"/>
      <c r="L102" s="186"/>
    </row>
    <row r="103" s="173" customFormat="true" ht="24.95" hidden="false" customHeight="true" outlineLevel="0" collapsed="false">
      <c r="B103" s="174"/>
      <c r="C103" s="175"/>
      <c r="D103" s="176" t="s">
        <v>140</v>
      </c>
      <c r="E103" s="177"/>
      <c r="F103" s="177"/>
      <c r="G103" s="177"/>
      <c r="H103" s="177"/>
      <c r="I103" s="177"/>
      <c r="J103" s="178" t="n">
        <f aca="false">J150</f>
        <v>39463.52</v>
      </c>
      <c r="K103" s="175"/>
      <c r="L103" s="179"/>
    </row>
    <row r="104" s="180" customFormat="true" ht="19.95" hidden="false" customHeight="true" outlineLevel="0" collapsed="false">
      <c r="B104" s="181"/>
      <c r="C104" s="182"/>
      <c r="D104" s="183" t="s">
        <v>319</v>
      </c>
      <c r="E104" s="184"/>
      <c r="F104" s="184"/>
      <c r="G104" s="184"/>
      <c r="H104" s="184"/>
      <c r="I104" s="184"/>
      <c r="J104" s="185" t="n">
        <f aca="false">J151</f>
        <v>9132.9</v>
      </c>
      <c r="K104" s="182"/>
      <c r="L104" s="186"/>
    </row>
    <row r="105" s="180" customFormat="true" ht="19.95" hidden="false" customHeight="true" outlineLevel="0" collapsed="false">
      <c r="B105" s="181"/>
      <c r="C105" s="182"/>
      <c r="D105" s="183" t="s">
        <v>320</v>
      </c>
      <c r="E105" s="184"/>
      <c r="F105" s="184"/>
      <c r="G105" s="184"/>
      <c r="H105" s="184"/>
      <c r="I105" s="184"/>
      <c r="J105" s="185" t="n">
        <f aca="false">J160</f>
        <v>7199.44</v>
      </c>
      <c r="K105" s="182"/>
      <c r="L105" s="186"/>
    </row>
    <row r="106" s="180" customFormat="true" ht="19.95" hidden="false" customHeight="true" outlineLevel="0" collapsed="false">
      <c r="B106" s="181"/>
      <c r="C106" s="182"/>
      <c r="D106" s="183" t="s">
        <v>321</v>
      </c>
      <c r="E106" s="184"/>
      <c r="F106" s="184"/>
      <c r="G106" s="184"/>
      <c r="H106" s="184"/>
      <c r="I106" s="184"/>
      <c r="J106" s="185" t="n">
        <f aca="false">J166</f>
        <v>6843.3</v>
      </c>
      <c r="K106" s="182"/>
      <c r="L106" s="186"/>
    </row>
    <row r="107" s="180" customFormat="true" ht="19.95" hidden="false" customHeight="true" outlineLevel="0" collapsed="false">
      <c r="B107" s="181"/>
      <c r="C107" s="182"/>
      <c r="D107" s="183" t="s">
        <v>322</v>
      </c>
      <c r="E107" s="184"/>
      <c r="F107" s="184"/>
      <c r="G107" s="184"/>
      <c r="H107" s="184"/>
      <c r="I107" s="184"/>
      <c r="J107" s="185" t="n">
        <f aca="false">J172</f>
        <v>16151.44</v>
      </c>
      <c r="K107" s="182"/>
      <c r="L107" s="186"/>
    </row>
    <row r="108" s="180" customFormat="true" ht="19.95" hidden="false" customHeight="true" outlineLevel="0" collapsed="false">
      <c r="B108" s="181"/>
      <c r="C108" s="182"/>
      <c r="D108" s="183" t="s">
        <v>323</v>
      </c>
      <c r="E108" s="184"/>
      <c r="F108" s="184"/>
      <c r="G108" s="184"/>
      <c r="H108" s="184"/>
      <c r="I108" s="184"/>
      <c r="J108" s="185" t="n">
        <f aca="false">J180</f>
        <v>136.44</v>
      </c>
      <c r="K108" s="182"/>
      <c r="L108" s="186"/>
    </row>
    <row r="109" s="26" customFormat="true" ht="21.85" hidden="false" customHeight="true" outlineLevel="0" collapsed="false">
      <c r="A109" s="19"/>
      <c r="B109" s="20"/>
      <c r="C109" s="21"/>
      <c r="D109" s="21"/>
      <c r="E109" s="21"/>
      <c r="F109" s="21"/>
      <c r="G109" s="21"/>
      <c r="H109" s="21"/>
      <c r="I109" s="21"/>
      <c r="J109" s="21"/>
      <c r="K109" s="21"/>
      <c r="L109" s="50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="26" customFormat="true" ht="6.95" hidden="false" customHeight="true" outlineLevel="0" collapsed="false">
      <c r="A110" s="19"/>
      <c r="B110" s="53"/>
      <c r="C110" s="54"/>
      <c r="D110" s="54"/>
      <c r="E110" s="54"/>
      <c r="F110" s="54"/>
      <c r="G110" s="54"/>
      <c r="H110" s="54"/>
      <c r="I110" s="54"/>
      <c r="J110" s="54"/>
      <c r="K110" s="54"/>
      <c r="L110" s="50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4" s="26" customFormat="true" ht="6.95" hidden="false" customHeight="true" outlineLevel="0" collapsed="false">
      <c r="A114" s="19"/>
      <c r="B114" s="55"/>
      <c r="C114" s="56"/>
      <c r="D114" s="56"/>
      <c r="E114" s="56"/>
      <c r="F114" s="56"/>
      <c r="G114" s="56"/>
      <c r="H114" s="56"/>
      <c r="I114" s="56"/>
      <c r="J114" s="56"/>
      <c r="K114" s="56"/>
      <c r="L114" s="50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="26" customFormat="true" ht="24.95" hidden="false" customHeight="true" outlineLevel="0" collapsed="false">
      <c r="A115" s="19"/>
      <c r="B115" s="20"/>
      <c r="C115" s="9" t="s">
        <v>144</v>
      </c>
      <c r="D115" s="21"/>
      <c r="E115" s="21"/>
      <c r="F115" s="21"/>
      <c r="G115" s="21"/>
      <c r="H115" s="21"/>
      <c r="I115" s="21"/>
      <c r="J115" s="21"/>
      <c r="K115" s="21"/>
      <c r="L115" s="50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="26" customFormat="true" ht="6.95" hidden="false" customHeight="true" outlineLevel="0" collapsed="false">
      <c r="A116" s="19"/>
      <c r="B116" s="20"/>
      <c r="C116" s="21"/>
      <c r="D116" s="21"/>
      <c r="E116" s="21"/>
      <c r="F116" s="21"/>
      <c r="G116" s="21"/>
      <c r="H116" s="21"/>
      <c r="I116" s="21"/>
      <c r="J116" s="21"/>
      <c r="K116" s="21"/>
      <c r="L116" s="50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="26" customFormat="true" ht="12" hidden="false" customHeight="true" outlineLevel="0" collapsed="false">
      <c r="A117" s="19"/>
      <c r="B117" s="20"/>
      <c r="C117" s="15" t="s">
        <v>12</v>
      </c>
      <c r="D117" s="21"/>
      <c r="E117" s="21"/>
      <c r="F117" s="21"/>
      <c r="G117" s="21"/>
      <c r="H117" s="21"/>
      <c r="I117" s="21"/>
      <c r="J117" s="21"/>
      <c r="K117" s="21"/>
      <c r="L117" s="50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="26" customFormat="true" ht="16.5" hidden="false" customHeight="true" outlineLevel="0" collapsed="false">
      <c r="A118" s="19"/>
      <c r="B118" s="20"/>
      <c r="C118" s="21"/>
      <c r="D118" s="21"/>
      <c r="E118" s="165" t="str">
        <f aca="false">E7</f>
        <v>REKONŠTRUKCIA KULTÚRNEHO DOMU V OBCI NOVÝ RUSKOV</v>
      </c>
      <c r="F118" s="165"/>
      <c r="G118" s="165"/>
      <c r="H118" s="165"/>
      <c r="I118" s="21"/>
      <c r="J118" s="21"/>
      <c r="K118" s="21"/>
      <c r="L118" s="50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</row>
    <row r="119" s="26" customFormat="true" ht="12" hidden="false" customHeight="true" outlineLevel="0" collapsed="false">
      <c r="A119" s="19"/>
      <c r="B119" s="20"/>
      <c r="C119" s="15" t="s">
        <v>129</v>
      </c>
      <c r="D119" s="21"/>
      <c r="E119" s="21"/>
      <c r="F119" s="21"/>
      <c r="G119" s="21"/>
      <c r="H119" s="21"/>
      <c r="I119" s="21"/>
      <c r="J119" s="21"/>
      <c r="K119" s="21"/>
      <c r="L119" s="50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="26" customFormat="true" ht="30" hidden="false" customHeight="true" outlineLevel="0" collapsed="false">
      <c r="A120" s="19"/>
      <c r="B120" s="20"/>
      <c r="C120" s="21"/>
      <c r="D120" s="21"/>
      <c r="E120" s="65" t="str">
        <f aca="false">E9</f>
        <v>A1.10 - Zlepšenie TOK podlahy vykurovaného priestoru na teréne</v>
      </c>
      <c r="F120" s="65"/>
      <c r="G120" s="65"/>
      <c r="H120" s="65"/>
      <c r="I120" s="21"/>
      <c r="J120" s="21"/>
      <c r="K120" s="21"/>
      <c r="L120" s="50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="26" customFormat="true" ht="6.95" hidden="false" customHeight="true" outlineLevel="0" collapsed="false">
      <c r="A121" s="19"/>
      <c r="B121" s="20"/>
      <c r="C121" s="21"/>
      <c r="D121" s="21"/>
      <c r="E121" s="21"/>
      <c r="F121" s="21"/>
      <c r="G121" s="21"/>
      <c r="H121" s="21"/>
      <c r="I121" s="21"/>
      <c r="J121" s="21"/>
      <c r="K121" s="21"/>
      <c r="L121" s="50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="26" customFormat="true" ht="12" hidden="false" customHeight="true" outlineLevel="0" collapsed="false">
      <c r="A122" s="19"/>
      <c r="B122" s="20"/>
      <c r="C122" s="15" t="s">
        <v>16</v>
      </c>
      <c r="D122" s="21"/>
      <c r="E122" s="21"/>
      <c r="F122" s="16" t="str">
        <f aca="false">F12</f>
        <v> </v>
      </c>
      <c r="G122" s="21"/>
      <c r="H122" s="21"/>
      <c r="I122" s="15" t="s">
        <v>18</v>
      </c>
      <c r="J122" s="166" t="str">
        <f aca="false">IF(J12="","",J12)</f>
        <v>12. 2022</v>
      </c>
      <c r="K122" s="21"/>
      <c r="L122" s="50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="26" customFormat="true" ht="6.95" hidden="false" customHeight="true" outlineLevel="0" collapsed="false">
      <c r="A123" s="19"/>
      <c r="B123" s="20"/>
      <c r="C123" s="21"/>
      <c r="D123" s="21"/>
      <c r="E123" s="21"/>
      <c r="F123" s="21"/>
      <c r="G123" s="21"/>
      <c r="H123" s="21"/>
      <c r="I123" s="21"/>
      <c r="J123" s="21"/>
      <c r="K123" s="21"/>
      <c r="L123" s="50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</row>
    <row r="124" s="26" customFormat="true" ht="15.15" hidden="false" customHeight="true" outlineLevel="0" collapsed="false">
      <c r="A124" s="19"/>
      <c r="B124" s="20"/>
      <c r="C124" s="15" t="s">
        <v>20</v>
      </c>
      <c r="D124" s="21"/>
      <c r="E124" s="21"/>
      <c r="F124" s="16" t="str">
        <f aca="false">E15</f>
        <v>Obec Nový Ruskov</v>
      </c>
      <c r="G124" s="21"/>
      <c r="H124" s="21"/>
      <c r="I124" s="15" t="s">
        <v>26</v>
      </c>
      <c r="J124" s="167" t="str">
        <f aca="false">E21</f>
        <v> </v>
      </c>
      <c r="K124" s="21"/>
      <c r="L124" s="50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</row>
    <row r="125" s="26" customFormat="true" ht="15.15" hidden="false" customHeight="true" outlineLevel="0" collapsed="false">
      <c r="A125" s="19"/>
      <c r="B125" s="20"/>
      <c r="C125" s="15" t="s">
        <v>24</v>
      </c>
      <c r="D125" s="21"/>
      <c r="E125" s="21"/>
      <c r="F125" s="16" t="str">
        <f aca="false">IF(E18="","",E18)</f>
        <v> </v>
      </c>
      <c r="G125" s="21"/>
      <c r="H125" s="21"/>
      <c r="I125" s="15" t="s">
        <v>28</v>
      </c>
      <c r="J125" s="167" t="str">
        <f aca="false">E24</f>
        <v> </v>
      </c>
      <c r="K125" s="21"/>
      <c r="L125" s="50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</row>
    <row r="126" s="26" customFormat="true" ht="10.3" hidden="false" customHeight="true" outlineLevel="0" collapsed="false">
      <c r="A126" s="19"/>
      <c r="B126" s="20"/>
      <c r="C126" s="21"/>
      <c r="D126" s="21"/>
      <c r="E126" s="21"/>
      <c r="F126" s="21"/>
      <c r="G126" s="21"/>
      <c r="H126" s="21"/>
      <c r="I126" s="21"/>
      <c r="J126" s="21"/>
      <c r="K126" s="21"/>
      <c r="L126" s="50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</row>
    <row r="127" s="194" customFormat="true" ht="29.3" hidden="false" customHeight="true" outlineLevel="0" collapsed="false">
      <c r="A127" s="187"/>
      <c r="B127" s="188"/>
      <c r="C127" s="189" t="s">
        <v>145</v>
      </c>
      <c r="D127" s="190" t="s">
        <v>55</v>
      </c>
      <c r="E127" s="190" t="s">
        <v>51</v>
      </c>
      <c r="F127" s="190" t="s">
        <v>52</v>
      </c>
      <c r="G127" s="190" t="s">
        <v>146</v>
      </c>
      <c r="H127" s="190" t="s">
        <v>147</v>
      </c>
      <c r="I127" s="190" t="s">
        <v>148</v>
      </c>
      <c r="J127" s="191" t="s">
        <v>133</v>
      </c>
      <c r="K127" s="192" t="s">
        <v>149</v>
      </c>
      <c r="L127" s="193"/>
      <c r="M127" s="83"/>
      <c r="N127" s="84" t="s">
        <v>34</v>
      </c>
      <c r="O127" s="84" t="s">
        <v>150</v>
      </c>
      <c r="P127" s="84" t="s">
        <v>151</v>
      </c>
      <c r="Q127" s="84" t="s">
        <v>152</v>
      </c>
      <c r="R127" s="84" t="s">
        <v>153</v>
      </c>
      <c r="S127" s="84" t="s">
        <v>154</v>
      </c>
      <c r="T127" s="85" t="s">
        <v>155</v>
      </c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</row>
    <row r="128" s="26" customFormat="true" ht="22.8" hidden="false" customHeight="true" outlineLevel="0" collapsed="false">
      <c r="A128" s="19"/>
      <c r="B128" s="20"/>
      <c r="C128" s="91" t="s">
        <v>134</v>
      </c>
      <c r="D128" s="21"/>
      <c r="E128" s="21"/>
      <c r="F128" s="21"/>
      <c r="G128" s="21"/>
      <c r="H128" s="21"/>
      <c r="I128" s="21"/>
      <c r="J128" s="195" t="n">
        <f aca="false">BK128</f>
        <v>70592.66</v>
      </c>
      <c r="K128" s="21"/>
      <c r="L128" s="25"/>
      <c r="M128" s="86"/>
      <c r="N128" s="196"/>
      <c r="O128" s="87"/>
      <c r="P128" s="197" t="n">
        <f aca="false">P129+P150</f>
        <v>1372.66751574</v>
      </c>
      <c r="Q128" s="87"/>
      <c r="R128" s="197" t="n">
        <f aca="false">R129+R150</f>
        <v>322.64942493</v>
      </c>
      <c r="S128" s="87"/>
      <c r="T128" s="198" t="n">
        <f aca="false">T129+T150</f>
        <v>103.1661</v>
      </c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T128" s="3" t="s">
        <v>69</v>
      </c>
      <c r="AU128" s="3" t="s">
        <v>135</v>
      </c>
      <c r="BK128" s="199" t="n">
        <f aca="false">BK129+BK150</f>
        <v>70592.66</v>
      </c>
    </row>
    <row r="129" s="200" customFormat="true" ht="25.9" hidden="false" customHeight="true" outlineLevel="0" collapsed="false">
      <c r="B129" s="201"/>
      <c r="C129" s="202"/>
      <c r="D129" s="203" t="s">
        <v>69</v>
      </c>
      <c r="E129" s="204" t="s">
        <v>156</v>
      </c>
      <c r="F129" s="204" t="s">
        <v>157</v>
      </c>
      <c r="G129" s="202"/>
      <c r="H129" s="202"/>
      <c r="I129" s="202"/>
      <c r="J129" s="205" t="n">
        <f aca="false">BK129</f>
        <v>31129.14</v>
      </c>
      <c r="K129" s="202"/>
      <c r="L129" s="206"/>
      <c r="M129" s="207"/>
      <c r="N129" s="208"/>
      <c r="O129" s="208"/>
      <c r="P129" s="209" t="n">
        <f aca="false">P130+P133+P137+P141+P148</f>
        <v>1004.73911478</v>
      </c>
      <c r="Q129" s="208"/>
      <c r="R129" s="209" t="n">
        <f aca="false">R130+R133+R137+R141+R148</f>
        <v>307.59657549</v>
      </c>
      <c r="S129" s="208"/>
      <c r="T129" s="210" t="n">
        <f aca="false">T130+T133+T137+T141+T148</f>
        <v>103.1661</v>
      </c>
      <c r="AR129" s="211" t="s">
        <v>78</v>
      </c>
      <c r="AT129" s="212" t="s">
        <v>69</v>
      </c>
      <c r="AU129" s="212" t="s">
        <v>70</v>
      </c>
      <c r="AY129" s="211" t="s">
        <v>158</v>
      </c>
      <c r="BK129" s="213" t="n">
        <f aca="false">BK130+BK133+BK137+BK141+BK148</f>
        <v>31129.14</v>
      </c>
    </row>
    <row r="130" s="200" customFormat="true" ht="22.8" hidden="false" customHeight="true" outlineLevel="0" collapsed="false">
      <c r="B130" s="201"/>
      <c r="C130" s="202"/>
      <c r="D130" s="203" t="s">
        <v>69</v>
      </c>
      <c r="E130" s="214" t="s">
        <v>78</v>
      </c>
      <c r="F130" s="214" t="s">
        <v>324</v>
      </c>
      <c r="G130" s="202"/>
      <c r="H130" s="202"/>
      <c r="I130" s="202"/>
      <c r="J130" s="215" t="n">
        <f aca="false">BK130</f>
        <v>1378.16</v>
      </c>
      <c r="K130" s="202"/>
      <c r="L130" s="206"/>
      <c r="M130" s="207"/>
      <c r="N130" s="208"/>
      <c r="O130" s="208"/>
      <c r="P130" s="209" t="n">
        <f aca="false">SUM(P131:P132)</f>
        <v>43.284735</v>
      </c>
      <c r="Q130" s="208"/>
      <c r="R130" s="209" t="n">
        <f aca="false">SUM(R131:R132)</f>
        <v>0</v>
      </c>
      <c r="S130" s="208"/>
      <c r="T130" s="210" t="n">
        <f aca="false">SUM(T131:T132)</f>
        <v>0</v>
      </c>
      <c r="AR130" s="211" t="s">
        <v>78</v>
      </c>
      <c r="AT130" s="212" t="s">
        <v>69</v>
      </c>
      <c r="AU130" s="212" t="s">
        <v>78</v>
      </c>
      <c r="AY130" s="211" t="s">
        <v>158</v>
      </c>
      <c r="BK130" s="213" t="n">
        <f aca="false">SUM(BK131:BK132)</f>
        <v>1378.16</v>
      </c>
    </row>
    <row r="131" s="26" customFormat="true" ht="24.15" hidden="false" customHeight="true" outlineLevel="0" collapsed="false">
      <c r="A131" s="19"/>
      <c r="B131" s="20"/>
      <c r="C131" s="216" t="s">
        <v>78</v>
      </c>
      <c r="D131" s="216" t="s">
        <v>162</v>
      </c>
      <c r="E131" s="217" t="s">
        <v>325</v>
      </c>
      <c r="F131" s="218" t="s">
        <v>326</v>
      </c>
      <c r="G131" s="219" t="s">
        <v>327</v>
      </c>
      <c r="H131" s="220" t="n">
        <v>144.765</v>
      </c>
      <c r="I131" s="221" t="n">
        <v>4.34</v>
      </c>
      <c r="J131" s="221" t="n">
        <f aca="false">ROUND(I131*H131,2)</f>
        <v>628.28</v>
      </c>
      <c r="K131" s="222"/>
      <c r="L131" s="25"/>
      <c r="M131" s="223"/>
      <c r="N131" s="224" t="s">
        <v>36</v>
      </c>
      <c r="O131" s="225" t="n">
        <v>0.243</v>
      </c>
      <c r="P131" s="225" t="n">
        <f aca="false">O131*H131</f>
        <v>35.177895</v>
      </c>
      <c r="Q131" s="225" t="n">
        <v>0</v>
      </c>
      <c r="R131" s="225" t="n">
        <f aca="false">Q131*H131</f>
        <v>0</v>
      </c>
      <c r="S131" s="225" t="n">
        <v>0</v>
      </c>
      <c r="T131" s="226" t="n">
        <f aca="false">S131*H131</f>
        <v>0</v>
      </c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R131" s="227" t="s">
        <v>166</v>
      </c>
      <c r="AT131" s="227" t="s">
        <v>162</v>
      </c>
      <c r="AU131" s="227" t="s">
        <v>161</v>
      </c>
      <c r="AY131" s="3" t="s">
        <v>158</v>
      </c>
      <c r="BE131" s="228" t="n">
        <f aca="false">IF(N131="základná",J131,0)</f>
        <v>0</v>
      </c>
      <c r="BF131" s="228" t="n">
        <f aca="false">IF(N131="znížená",J131,0)</f>
        <v>628.28</v>
      </c>
      <c r="BG131" s="228" t="n">
        <f aca="false">IF(N131="zákl. prenesená",J131,0)</f>
        <v>0</v>
      </c>
      <c r="BH131" s="228" t="n">
        <f aca="false">IF(N131="zníž. prenesená",J131,0)</f>
        <v>0</v>
      </c>
      <c r="BI131" s="228" t="n">
        <f aca="false">IF(N131="nulová",J131,0)</f>
        <v>0</v>
      </c>
      <c r="BJ131" s="3" t="s">
        <v>161</v>
      </c>
      <c r="BK131" s="228" t="n">
        <f aca="false">ROUND(I131*H131,2)</f>
        <v>628.28</v>
      </c>
      <c r="BL131" s="3" t="s">
        <v>166</v>
      </c>
      <c r="BM131" s="227" t="s">
        <v>328</v>
      </c>
    </row>
    <row r="132" s="26" customFormat="true" ht="21.75" hidden="false" customHeight="true" outlineLevel="0" collapsed="false">
      <c r="A132" s="19"/>
      <c r="B132" s="20"/>
      <c r="C132" s="216" t="s">
        <v>161</v>
      </c>
      <c r="D132" s="216" t="s">
        <v>162</v>
      </c>
      <c r="E132" s="217" t="s">
        <v>329</v>
      </c>
      <c r="F132" s="218" t="s">
        <v>330</v>
      </c>
      <c r="G132" s="219" t="s">
        <v>327</v>
      </c>
      <c r="H132" s="220" t="n">
        <v>144.765</v>
      </c>
      <c r="I132" s="221" t="n">
        <v>5.18</v>
      </c>
      <c r="J132" s="221" t="n">
        <f aca="false">ROUND(I132*H132,2)</f>
        <v>749.88</v>
      </c>
      <c r="K132" s="222"/>
      <c r="L132" s="25"/>
      <c r="M132" s="223"/>
      <c r="N132" s="224" t="s">
        <v>36</v>
      </c>
      <c r="O132" s="225" t="n">
        <v>0.056</v>
      </c>
      <c r="P132" s="225" t="n">
        <f aca="false">O132*H132</f>
        <v>8.10684</v>
      </c>
      <c r="Q132" s="225" t="n">
        <v>0</v>
      </c>
      <c r="R132" s="225" t="n">
        <f aca="false">Q132*H132</f>
        <v>0</v>
      </c>
      <c r="S132" s="225" t="n">
        <v>0</v>
      </c>
      <c r="T132" s="226" t="n">
        <f aca="false">S132*H132</f>
        <v>0</v>
      </c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R132" s="227" t="s">
        <v>166</v>
      </c>
      <c r="AT132" s="227" t="s">
        <v>162</v>
      </c>
      <c r="AU132" s="227" t="s">
        <v>161</v>
      </c>
      <c r="AY132" s="3" t="s">
        <v>158</v>
      </c>
      <c r="BE132" s="228" t="n">
        <f aca="false">IF(N132="základná",J132,0)</f>
        <v>0</v>
      </c>
      <c r="BF132" s="228" t="n">
        <f aca="false">IF(N132="znížená",J132,0)</f>
        <v>749.88</v>
      </c>
      <c r="BG132" s="228" t="n">
        <f aca="false">IF(N132="zákl. prenesená",J132,0)</f>
        <v>0</v>
      </c>
      <c r="BH132" s="228" t="n">
        <f aca="false">IF(N132="zníž. prenesená",J132,0)</f>
        <v>0</v>
      </c>
      <c r="BI132" s="228" t="n">
        <f aca="false">IF(N132="nulová",J132,0)</f>
        <v>0</v>
      </c>
      <c r="BJ132" s="3" t="s">
        <v>161</v>
      </c>
      <c r="BK132" s="228" t="n">
        <f aca="false">ROUND(I132*H132,2)</f>
        <v>749.88</v>
      </c>
      <c r="BL132" s="3" t="s">
        <v>166</v>
      </c>
      <c r="BM132" s="227" t="s">
        <v>331</v>
      </c>
    </row>
    <row r="133" s="200" customFormat="true" ht="22.8" hidden="false" customHeight="true" outlineLevel="0" collapsed="false">
      <c r="B133" s="201"/>
      <c r="C133" s="202"/>
      <c r="D133" s="203" t="s">
        <v>69</v>
      </c>
      <c r="E133" s="214" t="s">
        <v>161</v>
      </c>
      <c r="F133" s="214" t="s">
        <v>332</v>
      </c>
      <c r="G133" s="202"/>
      <c r="H133" s="202"/>
      <c r="I133" s="202"/>
      <c r="J133" s="215" t="n">
        <f aca="false">BK133</f>
        <v>12002.47</v>
      </c>
      <c r="K133" s="202"/>
      <c r="L133" s="206"/>
      <c r="M133" s="207"/>
      <c r="N133" s="208"/>
      <c r="O133" s="208"/>
      <c r="P133" s="209" t="n">
        <f aca="false">SUM(P134:P136)</f>
        <v>130.79916973</v>
      </c>
      <c r="Q133" s="208"/>
      <c r="R133" s="209" t="n">
        <f aca="false">SUM(R134:R136)</f>
        <v>265.86145949</v>
      </c>
      <c r="S133" s="208"/>
      <c r="T133" s="210" t="n">
        <f aca="false">SUM(T134:T136)</f>
        <v>0</v>
      </c>
      <c r="AR133" s="211" t="s">
        <v>78</v>
      </c>
      <c r="AT133" s="212" t="s">
        <v>69</v>
      </c>
      <c r="AU133" s="212" t="s">
        <v>78</v>
      </c>
      <c r="AY133" s="211" t="s">
        <v>158</v>
      </c>
      <c r="BK133" s="213" t="n">
        <f aca="false">SUM(BK134:BK136)</f>
        <v>12002.47</v>
      </c>
    </row>
    <row r="134" s="26" customFormat="true" ht="24.15" hidden="false" customHeight="true" outlineLevel="0" collapsed="false">
      <c r="A134" s="19"/>
      <c r="B134" s="20"/>
      <c r="C134" s="216" t="s">
        <v>168</v>
      </c>
      <c r="D134" s="216" t="s">
        <v>162</v>
      </c>
      <c r="E134" s="217" t="s">
        <v>333</v>
      </c>
      <c r="F134" s="218" t="s">
        <v>334</v>
      </c>
      <c r="G134" s="219" t="s">
        <v>327</v>
      </c>
      <c r="H134" s="220" t="n">
        <v>77.605</v>
      </c>
      <c r="I134" s="221" t="n">
        <v>65.91</v>
      </c>
      <c r="J134" s="221" t="n">
        <f aca="false">ROUND(I134*H134,2)</f>
        <v>5114.95</v>
      </c>
      <c r="K134" s="222"/>
      <c r="L134" s="25"/>
      <c r="M134" s="223"/>
      <c r="N134" s="224" t="s">
        <v>36</v>
      </c>
      <c r="O134" s="225" t="n">
        <v>1.1318</v>
      </c>
      <c r="P134" s="225" t="n">
        <f aca="false">O134*H134</f>
        <v>87.833339</v>
      </c>
      <c r="Q134" s="225" t="n">
        <v>2.07</v>
      </c>
      <c r="R134" s="225" t="n">
        <f aca="false">Q134*H134</f>
        <v>160.64235</v>
      </c>
      <c r="S134" s="225" t="n">
        <v>0</v>
      </c>
      <c r="T134" s="226" t="n">
        <f aca="false">S134*H134</f>
        <v>0</v>
      </c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R134" s="227" t="s">
        <v>166</v>
      </c>
      <c r="AT134" s="227" t="s">
        <v>162</v>
      </c>
      <c r="AU134" s="227" t="s">
        <v>161</v>
      </c>
      <c r="AY134" s="3" t="s">
        <v>158</v>
      </c>
      <c r="BE134" s="228" t="n">
        <f aca="false">IF(N134="základná",J134,0)</f>
        <v>0</v>
      </c>
      <c r="BF134" s="228" t="n">
        <f aca="false">IF(N134="znížená",J134,0)</f>
        <v>5114.95</v>
      </c>
      <c r="BG134" s="228" t="n">
        <f aca="false">IF(N134="zákl. prenesená",J134,0)</f>
        <v>0</v>
      </c>
      <c r="BH134" s="228" t="n">
        <f aca="false">IF(N134="zníž. prenesená",J134,0)</f>
        <v>0</v>
      </c>
      <c r="BI134" s="228" t="n">
        <f aca="false">IF(N134="nulová",J134,0)</f>
        <v>0</v>
      </c>
      <c r="BJ134" s="3" t="s">
        <v>161</v>
      </c>
      <c r="BK134" s="228" t="n">
        <f aca="false">ROUND(I134*H134,2)</f>
        <v>5114.95</v>
      </c>
      <c r="BL134" s="3" t="s">
        <v>166</v>
      </c>
      <c r="BM134" s="227" t="s">
        <v>335</v>
      </c>
    </row>
    <row r="135" s="26" customFormat="true" ht="16.5" hidden="false" customHeight="true" outlineLevel="0" collapsed="false">
      <c r="A135" s="19"/>
      <c r="B135" s="20"/>
      <c r="C135" s="216" t="s">
        <v>166</v>
      </c>
      <c r="D135" s="216" t="s">
        <v>162</v>
      </c>
      <c r="E135" s="217" t="s">
        <v>336</v>
      </c>
      <c r="F135" s="218" t="s">
        <v>337</v>
      </c>
      <c r="G135" s="219" t="s">
        <v>327</v>
      </c>
      <c r="H135" s="220" t="n">
        <v>46.563</v>
      </c>
      <c r="I135" s="221" t="n">
        <v>97.64</v>
      </c>
      <c r="J135" s="221" t="n">
        <f aca="false">ROUND(I135*H135,2)</f>
        <v>4546.41</v>
      </c>
      <c r="K135" s="222"/>
      <c r="L135" s="25"/>
      <c r="M135" s="223"/>
      <c r="N135" s="224" t="s">
        <v>36</v>
      </c>
      <c r="O135" s="225" t="n">
        <v>0.61771</v>
      </c>
      <c r="P135" s="225" t="n">
        <f aca="false">O135*H135</f>
        <v>28.76243073</v>
      </c>
      <c r="Q135" s="225" t="n">
        <v>2.23543</v>
      </c>
      <c r="R135" s="225" t="n">
        <f aca="false">Q135*H135</f>
        <v>104.08832709</v>
      </c>
      <c r="S135" s="225" t="n">
        <v>0</v>
      </c>
      <c r="T135" s="226" t="n">
        <f aca="false">S135*H135</f>
        <v>0</v>
      </c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R135" s="227" t="s">
        <v>166</v>
      </c>
      <c r="AT135" s="227" t="s">
        <v>162</v>
      </c>
      <c r="AU135" s="227" t="s">
        <v>161</v>
      </c>
      <c r="AY135" s="3" t="s">
        <v>158</v>
      </c>
      <c r="BE135" s="228" t="n">
        <f aca="false">IF(N135="základná",J135,0)</f>
        <v>0</v>
      </c>
      <c r="BF135" s="228" t="n">
        <f aca="false">IF(N135="znížená",J135,0)</f>
        <v>4546.41</v>
      </c>
      <c r="BG135" s="228" t="n">
        <f aca="false">IF(N135="zákl. prenesená",J135,0)</f>
        <v>0</v>
      </c>
      <c r="BH135" s="228" t="n">
        <f aca="false">IF(N135="zníž. prenesená",J135,0)</f>
        <v>0</v>
      </c>
      <c r="BI135" s="228" t="n">
        <f aca="false">IF(N135="nulová",J135,0)</f>
        <v>0</v>
      </c>
      <c r="BJ135" s="3" t="s">
        <v>161</v>
      </c>
      <c r="BK135" s="228" t="n">
        <f aca="false">ROUND(I135*H135,2)</f>
        <v>4546.41</v>
      </c>
      <c r="BL135" s="3" t="s">
        <v>166</v>
      </c>
      <c r="BM135" s="227" t="s">
        <v>338</v>
      </c>
    </row>
    <row r="136" s="26" customFormat="true" ht="16.5" hidden="false" customHeight="true" outlineLevel="0" collapsed="false">
      <c r="A136" s="19"/>
      <c r="B136" s="20"/>
      <c r="C136" s="216" t="s">
        <v>339</v>
      </c>
      <c r="D136" s="216" t="s">
        <v>162</v>
      </c>
      <c r="E136" s="217" t="s">
        <v>340</v>
      </c>
      <c r="F136" s="218" t="s">
        <v>341</v>
      </c>
      <c r="G136" s="219" t="s">
        <v>230</v>
      </c>
      <c r="H136" s="220" t="n">
        <v>0.94</v>
      </c>
      <c r="I136" s="221" t="n">
        <v>2490.54</v>
      </c>
      <c r="J136" s="221" t="n">
        <f aca="false">ROUND(I136*H136,2)</f>
        <v>2341.11</v>
      </c>
      <c r="K136" s="222"/>
      <c r="L136" s="25"/>
      <c r="M136" s="223"/>
      <c r="N136" s="224" t="s">
        <v>36</v>
      </c>
      <c r="O136" s="225" t="n">
        <v>15.11</v>
      </c>
      <c r="P136" s="225" t="n">
        <f aca="false">O136*H136</f>
        <v>14.2034</v>
      </c>
      <c r="Q136" s="225" t="n">
        <v>1.20296</v>
      </c>
      <c r="R136" s="225" t="n">
        <f aca="false">Q136*H136</f>
        <v>1.1307824</v>
      </c>
      <c r="S136" s="225" t="n">
        <v>0</v>
      </c>
      <c r="T136" s="226" t="n">
        <f aca="false">S136*H136</f>
        <v>0</v>
      </c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R136" s="227" t="s">
        <v>166</v>
      </c>
      <c r="AT136" s="227" t="s">
        <v>162</v>
      </c>
      <c r="AU136" s="227" t="s">
        <v>161</v>
      </c>
      <c r="AY136" s="3" t="s">
        <v>158</v>
      </c>
      <c r="BE136" s="228" t="n">
        <f aca="false">IF(N136="základná",J136,0)</f>
        <v>0</v>
      </c>
      <c r="BF136" s="228" t="n">
        <f aca="false">IF(N136="znížená",J136,0)</f>
        <v>2341.11</v>
      </c>
      <c r="BG136" s="228" t="n">
        <f aca="false">IF(N136="zákl. prenesená",J136,0)</f>
        <v>0</v>
      </c>
      <c r="BH136" s="228" t="n">
        <f aca="false">IF(N136="zníž. prenesená",J136,0)</f>
        <v>0</v>
      </c>
      <c r="BI136" s="228" t="n">
        <f aca="false">IF(N136="nulová",J136,0)</f>
        <v>0</v>
      </c>
      <c r="BJ136" s="3" t="s">
        <v>161</v>
      </c>
      <c r="BK136" s="228" t="n">
        <f aca="false">ROUND(I136*H136,2)</f>
        <v>2341.11</v>
      </c>
      <c r="BL136" s="3" t="s">
        <v>166</v>
      </c>
      <c r="BM136" s="227" t="s">
        <v>342</v>
      </c>
    </row>
    <row r="137" s="200" customFormat="true" ht="22.8" hidden="false" customHeight="true" outlineLevel="0" collapsed="false">
      <c r="B137" s="201"/>
      <c r="C137" s="202"/>
      <c r="D137" s="203" t="s">
        <v>69</v>
      </c>
      <c r="E137" s="214" t="s">
        <v>159</v>
      </c>
      <c r="F137" s="214" t="s">
        <v>160</v>
      </c>
      <c r="G137" s="202"/>
      <c r="H137" s="202"/>
      <c r="I137" s="202"/>
      <c r="J137" s="215" t="n">
        <f aca="false">BK137</f>
        <v>2874.3</v>
      </c>
      <c r="K137" s="202"/>
      <c r="L137" s="206"/>
      <c r="M137" s="207"/>
      <c r="N137" s="208"/>
      <c r="O137" s="208"/>
      <c r="P137" s="209" t="n">
        <f aca="false">SUM(P138:P140)</f>
        <v>60.09248035</v>
      </c>
      <c r="Q137" s="208"/>
      <c r="R137" s="209" t="n">
        <f aca="false">SUM(R138:R140)</f>
        <v>41.735116</v>
      </c>
      <c r="S137" s="208"/>
      <c r="T137" s="210" t="n">
        <f aca="false">SUM(T138:T140)</f>
        <v>0</v>
      </c>
      <c r="AR137" s="211" t="s">
        <v>78</v>
      </c>
      <c r="AT137" s="212" t="s">
        <v>69</v>
      </c>
      <c r="AU137" s="212" t="s">
        <v>78</v>
      </c>
      <c r="AY137" s="211" t="s">
        <v>158</v>
      </c>
      <c r="BK137" s="213" t="n">
        <f aca="false">SUM(BK138:BK140)</f>
        <v>2874.3</v>
      </c>
    </row>
    <row r="138" s="26" customFormat="true" ht="24.15" hidden="false" customHeight="true" outlineLevel="0" collapsed="false">
      <c r="A138" s="19"/>
      <c r="B138" s="20"/>
      <c r="C138" s="216" t="s">
        <v>159</v>
      </c>
      <c r="D138" s="216" t="s">
        <v>162</v>
      </c>
      <c r="E138" s="217" t="s">
        <v>343</v>
      </c>
      <c r="F138" s="218" t="s">
        <v>344</v>
      </c>
      <c r="G138" s="219" t="s">
        <v>327</v>
      </c>
      <c r="H138" s="220" t="n">
        <v>18.625</v>
      </c>
      <c r="I138" s="221" t="n">
        <v>151.38</v>
      </c>
      <c r="J138" s="221" t="n">
        <f aca="false">ROUND(I138*H138,2)</f>
        <v>2819.45</v>
      </c>
      <c r="K138" s="222"/>
      <c r="L138" s="25"/>
      <c r="M138" s="223"/>
      <c r="N138" s="224" t="s">
        <v>36</v>
      </c>
      <c r="O138" s="225" t="n">
        <v>3.16983</v>
      </c>
      <c r="P138" s="225" t="n">
        <f aca="false">O138*H138</f>
        <v>59.03808375</v>
      </c>
      <c r="Q138" s="225" t="n">
        <v>2.24048</v>
      </c>
      <c r="R138" s="225" t="n">
        <f aca="false">Q138*H138</f>
        <v>41.72894</v>
      </c>
      <c r="S138" s="225" t="n">
        <v>0</v>
      </c>
      <c r="T138" s="226" t="n">
        <f aca="false">S138*H138</f>
        <v>0</v>
      </c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R138" s="227" t="s">
        <v>166</v>
      </c>
      <c r="AT138" s="227" t="s">
        <v>162</v>
      </c>
      <c r="AU138" s="227" t="s">
        <v>161</v>
      </c>
      <c r="AY138" s="3" t="s">
        <v>158</v>
      </c>
      <c r="BE138" s="228" t="n">
        <f aca="false">IF(N138="základná",J138,0)</f>
        <v>0</v>
      </c>
      <c r="BF138" s="228" t="n">
        <f aca="false">IF(N138="znížená",J138,0)</f>
        <v>2819.45</v>
      </c>
      <c r="BG138" s="228" t="n">
        <f aca="false">IF(N138="zákl. prenesená",J138,0)</f>
        <v>0</v>
      </c>
      <c r="BH138" s="228" t="n">
        <f aca="false">IF(N138="zníž. prenesená",J138,0)</f>
        <v>0</v>
      </c>
      <c r="BI138" s="228" t="n">
        <f aca="false">IF(N138="nulová",J138,0)</f>
        <v>0</v>
      </c>
      <c r="BJ138" s="3" t="s">
        <v>161</v>
      </c>
      <c r="BK138" s="228" t="n">
        <f aca="false">ROUND(I138*H138,2)</f>
        <v>2819.45</v>
      </c>
      <c r="BL138" s="3" t="s">
        <v>166</v>
      </c>
      <c r="BM138" s="227" t="s">
        <v>345</v>
      </c>
    </row>
    <row r="139" s="26" customFormat="true" ht="21.75" hidden="false" customHeight="true" outlineLevel="0" collapsed="false">
      <c r="A139" s="19"/>
      <c r="B139" s="20"/>
      <c r="C139" s="216" t="s">
        <v>179</v>
      </c>
      <c r="D139" s="216" t="s">
        <v>162</v>
      </c>
      <c r="E139" s="217" t="s">
        <v>346</v>
      </c>
      <c r="F139" s="218" t="s">
        <v>347</v>
      </c>
      <c r="G139" s="219" t="s">
        <v>165</v>
      </c>
      <c r="H139" s="220" t="n">
        <v>29.98</v>
      </c>
      <c r="I139" s="221" t="n">
        <v>0.61</v>
      </c>
      <c r="J139" s="221" t="n">
        <f aca="false">ROUND(I139*H139,2)</f>
        <v>18.29</v>
      </c>
      <c r="K139" s="222"/>
      <c r="L139" s="25"/>
      <c r="M139" s="223"/>
      <c r="N139" s="224" t="s">
        <v>36</v>
      </c>
      <c r="O139" s="225" t="n">
        <v>0.03517</v>
      </c>
      <c r="P139" s="225" t="n">
        <f aca="false">O139*H139</f>
        <v>1.0543966</v>
      </c>
      <c r="Q139" s="225" t="n">
        <v>0</v>
      </c>
      <c r="R139" s="225" t="n">
        <f aca="false">Q139*H139</f>
        <v>0</v>
      </c>
      <c r="S139" s="225" t="n">
        <v>0</v>
      </c>
      <c r="T139" s="226" t="n">
        <f aca="false">S139*H139</f>
        <v>0</v>
      </c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R139" s="227" t="s">
        <v>261</v>
      </c>
      <c r="AT139" s="227" t="s">
        <v>162</v>
      </c>
      <c r="AU139" s="227" t="s">
        <v>161</v>
      </c>
      <c r="AY139" s="3" t="s">
        <v>158</v>
      </c>
      <c r="BE139" s="228" t="n">
        <f aca="false">IF(N139="základná",J139,0)</f>
        <v>0</v>
      </c>
      <c r="BF139" s="228" t="n">
        <f aca="false">IF(N139="znížená",J139,0)</f>
        <v>18.29</v>
      </c>
      <c r="BG139" s="228" t="n">
        <f aca="false">IF(N139="zákl. prenesená",J139,0)</f>
        <v>0</v>
      </c>
      <c r="BH139" s="228" t="n">
        <f aca="false">IF(N139="zníž. prenesená",J139,0)</f>
        <v>0</v>
      </c>
      <c r="BI139" s="228" t="n">
        <f aca="false">IF(N139="nulová",J139,0)</f>
        <v>0</v>
      </c>
      <c r="BJ139" s="3" t="s">
        <v>161</v>
      </c>
      <c r="BK139" s="228" t="n">
        <f aca="false">ROUND(I139*H139,2)</f>
        <v>18.29</v>
      </c>
      <c r="BL139" s="3" t="s">
        <v>261</v>
      </c>
      <c r="BM139" s="227" t="s">
        <v>348</v>
      </c>
    </row>
    <row r="140" s="26" customFormat="true" ht="24.15" hidden="false" customHeight="true" outlineLevel="0" collapsed="false">
      <c r="A140" s="19"/>
      <c r="B140" s="20"/>
      <c r="C140" s="229" t="s">
        <v>183</v>
      </c>
      <c r="D140" s="229" t="s">
        <v>220</v>
      </c>
      <c r="E140" s="230" t="s">
        <v>349</v>
      </c>
      <c r="F140" s="231" t="s">
        <v>350</v>
      </c>
      <c r="G140" s="232" t="s">
        <v>351</v>
      </c>
      <c r="H140" s="233" t="n">
        <v>6.176</v>
      </c>
      <c r="I140" s="234" t="n">
        <v>5.92</v>
      </c>
      <c r="J140" s="234" t="n">
        <f aca="false">ROUND(I140*H140,2)</f>
        <v>36.56</v>
      </c>
      <c r="K140" s="235"/>
      <c r="L140" s="236"/>
      <c r="M140" s="237"/>
      <c r="N140" s="238" t="s">
        <v>36</v>
      </c>
      <c r="O140" s="225" t="n">
        <v>0</v>
      </c>
      <c r="P140" s="225" t="n">
        <f aca="false">O140*H140</f>
        <v>0</v>
      </c>
      <c r="Q140" s="225" t="n">
        <v>0.001</v>
      </c>
      <c r="R140" s="225" t="n">
        <f aca="false">Q140*H140</f>
        <v>0.006176</v>
      </c>
      <c r="S140" s="225" t="n">
        <v>0</v>
      </c>
      <c r="T140" s="226" t="n">
        <f aca="false">S140*H140</f>
        <v>0</v>
      </c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R140" s="227" t="s">
        <v>224</v>
      </c>
      <c r="AT140" s="227" t="s">
        <v>220</v>
      </c>
      <c r="AU140" s="227" t="s">
        <v>161</v>
      </c>
      <c r="AY140" s="3" t="s">
        <v>158</v>
      </c>
      <c r="BE140" s="228" t="n">
        <f aca="false">IF(N140="základná",J140,0)</f>
        <v>0</v>
      </c>
      <c r="BF140" s="228" t="n">
        <f aca="false">IF(N140="znížená",J140,0)</f>
        <v>36.56</v>
      </c>
      <c r="BG140" s="228" t="n">
        <f aca="false">IF(N140="zákl. prenesená",J140,0)</f>
        <v>0</v>
      </c>
      <c r="BH140" s="228" t="n">
        <f aca="false">IF(N140="zníž. prenesená",J140,0)</f>
        <v>0</v>
      </c>
      <c r="BI140" s="228" t="n">
        <f aca="false">IF(N140="nulová",J140,0)</f>
        <v>0</v>
      </c>
      <c r="BJ140" s="3" t="s">
        <v>161</v>
      </c>
      <c r="BK140" s="228" t="n">
        <f aca="false">ROUND(I140*H140,2)</f>
        <v>36.56</v>
      </c>
      <c r="BL140" s="3" t="s">
        <v>261</v>
      </c>
      <c r="BM140" s="227" t="s">
        <v>352</v>
      </c>
    </row>
    <row r="141" s="200" customFormat="true" ht="22.8" hidden="false" customHeight="true" outlineLevel="0" collapsed="false">
      <c r="B141" s="201"/>
      <c r="C141" s="202"/>
      <c r="D141" s="203" t="s">
        <v>69</v>
      </c>
      <c r="E141" s="214" t="s">
        <v>187</v>
      </c>
      <c r="F141" s="214" t="s">
        <v>192</v>
      </c>
      <c r="G141" s="202"/>
      <c r="H141" s="202"/>
      <c r="I141" s="202"/>
      <c r="J141" s="215" t="n">
        <f aca="false">BK141</f>
        <v>10709.44</v>
      </c>
      <c r="K141" s="202"/>
      <c r="L141" s="206"/>
      <c r="M141" s="207"/>
      <c r="N141" s="208"/>
      <c r="O141" s="208"/>
      <c r="P141" s="209" t="n">
        <f aca="false">SUM(P142:P147)</f>
        <v>494.3469097</v>
      </c>
      <c r="Q141" s="208"/>
      <c r="R141" s="209" t="n">
        <f aca="false">SUM(R142:R147)</f>
        <v>0</v>
      </c>
      <c r="S141" s="208"/>
      <c r="T141" s="210" t="n">
        <f aca="false">SUM(T142:T147)</f>
        <v>103.1661</v>
      </c>
      <c r="AR141" s="211" t="s">
        <v>78</v>
      </c>
      <c r="AT141" s="212" t="s">
        <v>69</v>
      </c>
      <c r="AU141" s="212" t="s">
        <v>78</v>
      </c>
      <c r="AY141" s="211" t="s">
        <v>158</v>
      </c>
      <c r="BK141" s="213" t="n">
        <f aca="false">SUM(BK142:BK147)</f>
        <v>10709.44</v>
      </c>
    </row>
    <row r="142" s="26" customFormat="true" ht="37.8" hidden="false" customHeight="true" outlineLevel="0" collapsed="false">
      <c r="A142" s="19"/>
      <c r="B142" s="20"/>
      <c r="C142" s="216" t="s">
        <v>187</v>
      </c>
      <c r="D142" s="216" t="s">
        <v>162</v>
      </c>
      <c r="E142" s="217" t="s">
        <v>353</v>
      </c>
      <c r="F142" s="218" t="s">
        <v>354</v>
      </c>
      <c r="G142" s="219" t="s">
        <v>327</v>
      </c>
      <c r="H142" s="220" t="n">
        <v>43.43</v>
      </c>
      <c r="I142" s="221" t="n">
        <v>89.07</v>
      </c>
      <c r="J142" s="221" t="n">
        <f aca="false">ROUND(I142*H142,2)</f>
        <v>3868.31</v>
      </c>
      <c r="K142" s="222"/>
      <c r="L142" s="25"/>
      <c r="M142" s="223"/>
      <c r="N142" s="224" t="s">
        <v>36</v>
      </c>
      <c r="O142" s="225" t="n">
        <v>5.84339</v>
      </c>
      <c r="P142" s="225" t="n">
        <f aca="false">O142*H142</f>
        <v>253.7784277</v>
      </c>
      <c r="Q142" s="225" t="n">
        <v>0</v>
      </c>
      <c r="R142" s="225" t="n">
        <f aca="false">Q142*H142</f>
        <v>0</v>
      </c>
      <c r="S142" s="225" t="n">
        <v>2.2</v>
      </c>
      <c r="T142" s="226" t="n">
        <f aca="false">S142*H142</f>
        <v>95.546</v>
      </c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R142" s="227" t="s">
        <v>166</v>
      </c>
      <c r="AT142" s="227" t="s">
        <v>162</v>
      </c>
      <c r="AU142" s="227" t="s">
        <v>161</v>
      </c>
      <c r="AY142" s="3" t="s">
        <v>158</v>
      </c>
      <c r="BE142" s="228" t="n">
        <f aca="false">IF(N142="základná",J142,0)</f>
        <v>0</v>
      </c>
      <c r="BF142" s="228" t="n">
        <f aca="false">IF(N142="znížená",J142,0)</f>
        <v>3868.31</v>
      </c>
      <c r="BG142" s="228" t="n">
        <f aca="false">IF(N142="zákl. prenesená",J142,0)</f>
        <v>0</v>
      </c>
      <c r="BH142" s="228" t="n">
        <f aca="false">IF(N142="zníž. prenesená",J142,0)</f>
        <v>0</v>
      </c>
      <c r="BI142" s="228" t="n">
        <f aca="false">IF(N142="nulová",J142,0)</f>
        <v>0</v>
      </c>
      <c r="BJ142" s="3" t="s">
        <v>161</v>
      </c>
      <c r="BK142" s="228" t="n">
        <f aca="false">ROUND(I142*H142,2)</f>
        <v>3868.31</v>
      </c>
      <c r="BL142" s="3" t="s">
        <v>166</v>
      </c>
      <c r="BM142" s="227" t="s">
        <v>355</v>
      </c>
    </row>
    <row r="143" s="26" customFormat="true" ht="24.15" hidden="false" customHeight="true" outlineLevel="0" collapsed="false">
      <c r="A143" s="19"/>
      <c r="B143" s="20"/>
      <c r="C143" s="216" t="s">
        <v>193</v>
      </c>
      <c r="D143" s="216" t="s">
        <v>162</v>
      </c>
      <c r="E143" s="217" t="s">
        <v>356</v>
      </c>
      <c r="F143" s="218" t="s">
        <v>357</v>
      </c>
      <c r="G143" s="219" t="s">
        <v>165</v>
      </c>
      <c r="H143" s="220" t="n">
        <v>182.95</v>
      </c>
      <c r="I143" s="221" t="n">
        <v>3.22</v>
      </c>
      <c r="J143" s="221" t="n">
        <f aca="false">ROUND(I143*H143,2)</f>
        <v>589.1</v>
      </c>
      <c r="K143" s="222"/>
      <c r="L143" s="25"/>
      <c r="M143" s="223"/>
      <c r="N143" s="224" t="s">
        <v>36</v>
      </c>
      <c r="O143" s="225" t="n">
        <v>0.219</v>
      </c>
      <c r="P143" s="225" t="n">
        <f aca="false">O143*H143</f>
        <v>40.06605</v>
      </c>
      <c r="Q143" s="225" t="n">
        <v>0</v>
      </c>
      <c r="R143" s="225" t="n">
        <f aca="false">Q143*H143</f>
        <v>0</v>
      </c>
      <c r="S143" s="225" t="n">
        <v>0.03</v>
      </c>
      <c r="T143" s="226" t="n">
        <f aca="false">S143*H143</f>
        <v>5.4885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R143" s="227" t="s">
        <v>166</v>
      </c>
      <c r="AT143" s="227" t="s">
        <v>162</v>
      </c>
      <c r="AU143" s="227" t="s">
        <v>161</v>
      </c>
      <c r="AY143" s="3" t="s">
        <v>158</v>
      </c>
      <c r="BE143" s="228" t="n">
        <f aca="false">IF(N143="základná",J143,0)</f>
        <v>0</v>
      </c>
      <c r="BF143" s="228" t="n">
        <f aca="false">IF(N143="znížená",J143,0)</f>
        <v>589.1</v>
      </c>
      <c r="BG143" s="228" t="n">
        <f aca="false">IF(N143="zákl. prenesená",J143,0)</f>
        <v>0</v>
      </c>
      <c r="BH143" s="228" t="n">
        <f aca="false">IF(N143="zníž. prenesená",J143,0)</f>
        <v>0</v>
      </c>
      <c r="BI143" s="228" t="n">
        <f aca="false">IF(N143="nulová",J143,0)</f>
        <v>0</v>
      </c>
      <c r="BJ143" s="3" t="s">
        <v>161</v>
      </c>
      <c r="BK143" s="228" t="n">
        <f aca="false">ROUND(I143*H143,2)</f>
        <v>589.1</v>
      </c>
      <c r="BL143" s="3" t="s">
        <v>166</v>
      </c>
      <c r="BM143" s="227" t="s">
        <v>358</v>
      </c>
    </row>
    <row r="144" s="26" customFormat="true" ht="33" hidden="false" customHeight="true" outlineLevel="0" collapsed="false">
      <c r="A144" s="19"/>
      <c r="B144" s="20"/>
      <c r="C144" s="216" t="s">
        <v>197</v>
      </c>
      <c r="D144" s="216" t="s">
        <v>162</v>
      </c>
      <c r="E144" s="217" t="s">
        <v>359</v>
      </c>
      <c r="F144" s="218" t="s">
        <v>360</v>
      </c>
      <c r="G144" s="219" t="s">
        <v>165</v>
      </c>
      <c r="H144" s="220" t="n">
        <v>106.58</v>
      </c>
      <c r="I144" s="221" t="n">
        <v>2.47</v>
      </c>
      <c r="J144" s="221" t="n">
        <f aca="false">ROUND(I144*H144,2)</f>
        <v>263.25</v>
      </c>
      <c r="K144" s="222"/>
      <c r="L144" s="25"/>
      <c r="M144" s="223"/>
      <c r="N144" s="224" t="s">
        <v>36</v>
      </c>
      <c r="O144" s="225" t="n">
        <v>0.166</v>
      </c>
      <c r="P144" s="225" t="n">
        <f aca="false">O144*H144</f>
        <v>17.69228</v>
      </c>
      <c r="Q144" s="225" t="n">
        <v>0</v>
      </c>
      <c r="R144" s="225" t="n">
        <f aca="false">Q144*H144</f>
        <v>0</v>
      </c>
      <c r="S144" s="225" t="n">
        <v>0.02</v>
      </c>
      <c r="T144" s="226" t="n">
        <f aca="false">S144*H144</f>
        <v>2.1316</v>
      </c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R144" s="227" t="s">
        <v>166</v>
      </c>
      <c r="AT144" s="227" t="s">
        <v>162</v>
      </c>
      <c r="AU144" s="227" t="s">
        <v>161</v>
      </c>
      <c r="AY144" s="3" t="s">
        <v>158</v>
      </c>
      <c r="BE144" s="228" t="n">
        <f aca="false">IF(N144="základná",J144,0)</f>
        <v>0</v>
      </c>
      <c r="BF144" s="228" t="n">
        <f aca="false">IF(N144="znížená",J144,0)</f>
        <v>263.25</v>
      </c>
      <c r="BG144" s="228" t="n">
        <f aca="false">IF(N144="zákl. prenesená",J144,0)</f>
        <v>0</v>
      </c>
      <c r="BH144" s="228" t="n">
        <f aca="false">IF(N144="zníž. prenesená",J144,0)</f>
        <v>0</v>
      </c>
      <c r="BI144" s="228" t="n">
        <f aca="false">IF(N144="nulová",J144,0)</f>
        <v>0</v>
      </c>
      <c r="BJ144" s="3" t="s">
        <v>161</v>
      </c>
      <c r="BK144" s="228" t="n">
        <f aca="false">ROUND(I144*H144,2)</f>
        <v>263.25</v>
      </c>
      <c r="BL144" s="3" t="s">
        <v>166</v>
      </c>
      <c r="BM144" s="227" t="s">
        <v>361</v>
      </c>
    </row>
    <row r="145" s="26" customFormat="true" ht="24.15" hidden="false" customHeight="true" outlineLevel="0" collapsed="false">
      <c r="A145" s="19"/>
      <c r="B145" s="20"/>
      <c r="C145" s="216" t="s">
        <v>201</v>
      </c>
      <c r="D145" s="216" t="s">
        <v>162</v>
      </c>
      <c r="E145" s="217" t="s">
        <v>228</v>
      </c>
      <c r="F145" s="218" t="s">
        <v>229</v>
      </c>
      <c r="G145" s="219" t="s">
        <v>230</v>
      </c>
      <c r="H145" s="220" t="n">
        <v>103.166</v>
      </c>
      <c r="I145" s="221" t="n">
        <v>11.47</v>
      </c>
      <c r="J145" s="221" t="n">
        <f aca="false">ROUND(I145*H145,2)</f>
        <v>1183.31</v>
      </c>
      <c r="K145" s="222"/>
      <c r="L145" s="25"/>
      <c r="M145" s="223"/>
      <c r="N145" s="224" t="s">
        <v>36</v>
      </c>
      <c r="O145" s="225" t="n">
        <v>0.882</v>
      </c>
      <c r="P145" s="225" t="n">
        <f aca="false">O145*H145</f>
        <v>90.992412</v>
      </c>
      <c r="Q145" s="225" t="n">
        <v>0</v>
      </c>
      <c r="R145" s="225" t="n">
        <f aca="false">Q145*H145</f>
        <v>0</v>
      </c>
      <c r="S145" s="225" t="n">
        <v>0</v>
      </c>
      <c r="T145" s="226" t="n">
        <f aca="false">S145*H145</f>
        <v>0</v>
      </c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R145" s="227" t="s">
        <v>166</v>
      </c>
      <c r="AT145" s="227" t="s">
        <v>162</v>
      </c>
      <c r="AU145" s="227" t="s">
        <v>161</v>
      </c>
      <c r="AY145" s="3" t="s">
        <v>158</v>
      </c>
      <c r="BE145" s="228" t="n">
        <f aca="false">IF(N145="základná",J145,0)</f>
        <v>0</v>
      </c>
      <c r="BF145" s="228" t="n">
        <f aca="false">IF(N145="znížená",J145,0)</f>
        <v>1183.31</v>
      </c>
      <c r="BG145" s="228" t="n">
        <f aca="false">IF(N145="zákl. prenesená",J145,0)</f>
        <v>0</v>
      </c>
      <c r="BH145" s="228" t="n">
        <f aca="false">IF(N145="zníž. prenesená",J145,0)</f>
        <v>0</v>
      </c>
      <c r="BI145" s="228" t="n">
        <f aca="false">IF(N145="nulová",J145,0)</f>
        <v>0</v>
      </c>
      <c r="BJ145" s="3" t="s">
        <v>161</v>
      </c>
      <c r="BK145" s="228" t="n">
        <f aca="false">ROUND(I145*H145,2)</f>
        <v>1183.31</v>
      </c>
      <c r="BL145" s="3" t="s">
        <v>166</v>
      </c>
      <c r="BM145" s="227" t="s">
        <v>362</v>
      </c>
    </row>
    <row r="146" s="26" customFormat="true" ht="24.15" hidden="false" customHeight="true" outlineLevel="0" collapsed="false">
      <c r="A146" s="19"/>
      <c r="B146" s="20"/>
      <c r="C146" s="216" t="s">
        <v>205</v>
      </c>
      <c r="D146" s="216" t="s">
        <v>162</v>
      </c>
      <c r="E146" s="217" t="s">
        <v>363</v>
      </c>
      <c r="F146" s="218" t="s">
        <v>364</v>
      </c>
      <c r="G146" s="219" t="s">
        <v>230</v>
      </c>
      <c r="H146" s="220" t="n">
        <v>103.166</v>
      </c>
      <c r="I146" s="221" t="n">
        <v>11.58</v>
      </c>
      <c r="J146" s="221" t="n">
        <f aca="false">ROUND(I146*H146,2)</f>
        <v>1194.66</v>
      </c>
      <c r="K146" s="222"/>
      <c r="L146" s="25"/>
      <c r="M146" s="223"/>
      <c r="N146" s="224" t="s">
        <v>36</v>
      </c>
      <c r="O146" s="225" t="n">
        <v>0.89</v>
      </c>
      <c r="P146" s="225" t="n">
        <f aca="false">O146*H146</f>
        <v>91.81774</v>
      </c>
      <c r="Q146" s="225" t="n">
        <v>0</v>
      </c>
      <c r="R146" s="225" t="n">
        <f aca="false">Q146*H146</f>
        <v>0</v>
      </c>
      <c r="S146" s="225" t="n">
        <v>0</v>
      </c>
      <c r="T146" s="226" t="n">
        <f aca="false">S146*H146</f>
        <v>0</v>
      </c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R146" s="227" t="s">
        <v>166</v>
      </c>
      <c r="AT146" s="227" t="s">
        <v>162</v>
      </c>
      <c r="AU146" s="227" t="s">
        <v>161</v>
      </c>
      <c r="AY146" s="3" t="s">
        <v>158</v>
      </c>
      <c r="BE146" s="228" t="n">
        <f aca="false">IF(N146="základná",J146,0)</f>
        <v>0</v>
      </c>
      <c r="BF146" s="228" t="n">
        <f aca="false">IF(N146="znížená",J146,0)</f>
        <v>1194.66</v>
      </c>
      <c r="BG146" s="228" t="n">
        <f aca="false">IF(N146="zákl. prenesená",J146,0)</f>
        <v>0</v>
      </c>
      <c r="BH146" s="228" t="n">
        <f aca="false">IF(N146="zníž. prenesená",J146,0)</f>
        <v>0</v>
      </c>
      <c r="BI146" s="228" t="n">
        <f aca="false">IF(N146="nulová",J146,0)</f>
        <v>0</v>
      </c>
      <c r="BJ146" s="3" t="s">
        <v>161</v>
      </c>
      <c r="BK146" s="228" t="n">
        <f aca="false">ROUND(I146*H146,2)</f>
        <v>1194.66</v>
      </c>
      <c r="BL146" s="3" t="s">
        <v>166</v>
      </c>
      <c r="BM146" s="227" t="s">
        <v>365</v>
      </c>
    </row>
    <row r="147" s="26" customFormat="true" ht="24.15" hidden="false" customHeight="true" outlineLevel="0" collapsed="false">
      <c r="A147" s="19"/>
      <c r="B147" s="20"/>
      <c r="C147" s="216" t="s">
        <v>209</v>
      </c>
      <c r="D147" s="216" t="s">
        <v>162</v>
      </c>
      <c r="E147" s="217" t="s">
        <v>366</v>
      </c>
      <c r="F147" s="218" t="s">
        <v>367</v>
      </c>
      <c r="G147" s="219" t="s">
        <v>230</v>
      </c>
      <c r="H147" s="220" t="n">
        <v>103.166</v>
      </c>
      <c r="I147" s="221" t="n">
        <v>35</v>
      </c>
      <c r="J147" s="221" t="n">
        <f aca="false">ROUND(I147*H147,2)</f>
        <v>3610.81</v>
      </c>
      <c r="K147" s="222"/>
      <c r="L147" s="25"/>
      <c r="M147" s="223"/>
      <c r="N147" s="224" t="s">
        <v>36</v>
      </c>
      <c r="O147" s="225" t="n">
        <v>0</v>
      </c>
      <c r="P147" s="225" t="n">
        <f aca="false">O147*H147</f>
        <v>0</v>
      </c>
      <c r="Q147" s="225" t="n">
        <v>0</v>
      </c>
      <c r="R147" s="225" t="n">
        <f aca="false">Q147*H147</f>
        <v>0</v>
      </c>
      <c r="S147" s="225" t="n">
        <v>0</v>
      </c>
      <c r="T147" s="226" t="n">
        <f aca="false">S147*H147</f>
        <v>0</v>
      </c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R147" s="227" t="s">
        <v>166</v>
      </c>
      <c r="AT147" s="227" t="s">
        <v>162</v>
      </c>
      <c r="AU147" s="227" t="s">
        <v>161</v>
      </c>
      <c r="AY147" s="3" t="s">
        <v>158</v>
      </c>
      <c r="BE147" s="228" t="n">
        <f aca="false">IF(N147="základná",J147,0)</f>
        <v>0</v>
      </c>
      <c r="BF147" s="228" t="n">
        <f aca="false">IF(N147="znížená",J147,0)</f>
        <v>3610.81</v>
      </c>
      <c r="BG147" s="228" t="n">
        <f aca="false">IF(N147="zákl. prenesená",J147,0)</f>
        <v>0</v>
      </c>
      <c r="BH147" s="228" t="n">
        <f aca="false">IF(N147="zníž. prenesená",J147,0)</f>
        <v>0</v>
      </c>
      <c r="BI147" s="228" t="n">
        <f aca="false">IF(N147="nulová",J147,0)</f>
        <v>0</v>
      </c>
      <c r="BJ147" s="3" t="s">
        <v>161</v>
      </c>
      <c r="BK147" s="228" t="n">
        <f aca="false">ROUND(I147*H147,2)</f>
        <v>3610.81</v>
      </c>
      <c r="BL147" s="3" t="s">
        <v>166</v>
      </c>
      <c r="BM147" s="227" t="s">
        <v>368</v>
      </c>
    </row>
    <row r="148" s="200" customFormat="true" ht="22.8" hidden="false" customHeight="true" outlineLevel="0" collapsed="false">
      <c r="B148" s="201"/>
      <c r="C148" s="202"/>
      <c r="D148" s="203" t="s">
        <v>69</v>
      </c>
      <c r="E148" s="214" t="s">
        <v>248</v>
      </c>
      <c r="F148" s="214" t="s">
        <v>249</v>
      </c>
      <c r="G148" s="202"/>
      <c r="H148" s="202"/>
      <c r="I148" s="202"/>
      <c r="J148" s="215" t="n">
        <f aca="false">BK148</f>
        <v>4164.77</v>
      </c>
      <c r="K148" s="202"/>
      <c r="L148" s="206"/>
      <c r="M148" s="207"/>
      <c r="N148" s="208"/>
      <c r="O148" s="208"/>
      <c r="P148" s="209" t="n">
        <f aca="false">P149</f>
        <v>276.21582</v>
      </c>
      <c r="Q148" s="208"/>
      <c r="R148" s="209" t="n">
        <f aca="false">R149</f>
        <v>0</v>
      </c>
      <c r="S148" s="208"/>
      <c r="T148" s="210" t="n">
        <f aca="false">T149</f>
        <v>0</v>
      </c>
      <c r="AR148" s="211" t="s">
        <v>78</v>
      </c>
      <c r="AT148" s="212" t="s">
        <v>69</v>
      </c>
      <c r="AU148" s="212" t="s">
        <v>78</v>
      </c>
      <c r="AY148" s="211" t="s">
        <v>158</v>
      </c>
      <c r="BK148" s="213" t="n">
        <f aca="false">BK149</f>
        <v>4164.77</v>
      </c>
    </row>
    <row r="149" s="26" customFormat="true" ht="24.15" hidden="false" customHeight="true" outlineLevel="0" collapsed="false">
      <c r="A149" s="19"/>
      <c r="B149" s="20"/>
      <c r="C149" s="216" t="s">
        <v>369</v>
      </c>
      <c r="D149" s="216" t="s">
        <v>162</v>
      </c>
      <c r="E149" s="217" t="s">
        <v>370</v>
      </c>
      <c r="F149" s="218" t="s">
        <v>371</v>
      </c>
      <c r="G149" s="219" t="s">
        <v>230</v>
      </c>
      <c r="H149" s="220" t="n">
        <v>307.59</v>
      </c>
      <c r="I149" s="221" t="n">
        <v>13.54</v>
      </c>
      <c r="J149" s="221" t="n">
        <f aca="false">ROUND(I149*H149,2)</f>
        <v>4164.77</v>
      </c>
      <c r="K149" s="222"/>
      <c r="L149" s="25"/>
      <c r="M149" s="223"/>
      <c r="N149" s="224" t="s">
        <v>36</v>
      </c>
      <c r="O149" s="225" t="n">
        <v>0.898</v>
      </c>
      <c r="P149" s="225" t="n">
        <f aca="false">O149*H149</f>
        <v>276.21582</v>
      </c>
      <c r="Q149" s="225" t="n">
        <v>0</v>
      </c>
      <c r="R149" s="225" t="n">
        <f aca="false">Q149*H149</f>
        <v>0</v>
      </c>
      <c r="S149" s="225" t="n">
        <v>0</v>
      </c>
      <c r="T149" s="226" t="n">
        <f aca="false">S149*H149</f>
        <v>0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R149" s="227" t="s">
        <v>166</v>
      </c>
      <c r="AT149" s="227" t="s">
        <v>162</v>
      </c>
      <c r="AU149" s="227" t="s">
        <v>161</v>
      </c>
      <c r="AY149" s="3" t="s">
        <v>158</v>
      </c>
      <c r="BE149" s="228" t="n">
        <f aca="false">IF(N149="základná",J149,0)</f>
        <v>0</v>
      </c>
      <c r="BF149" s="228" t="n">
        <f aca="false">IF(N149="znížená",J149,0)</f>
        <v>4164.77</v>
      </c>
      <c r="BG149" s="228" t="n">
        <f aca="false">IF(N149="zákl. prenesená",J149,0)</f>
        <v>0</v>
      </c>
      <c r="BH149" s="228" t="n">
        <f aca="false">IF(N149="zníž. prenesená",J149,0)</f>
        <v>0</v>
      </c>
      <c r="BI149" s="228" t="n">
        <f aca="false">IF(N149="nulová",J149,0)</f>
        <v>0</v>
      </c>
      <c r="BJ149" s="3" t="s">
        <v>161</v>
      </c>
      <c r="BK149" s="228" t="n">
        <f aca="false">ROUND(I149*H149,2)</f>
        <v>4164.77</v>
      </c>
      <c r="BL149" s="3" t="s">
        <v>166</v>
      </c>
      <c r="BM149" s="227" t="s">
        <v>372</v>
      </c>
    </row>
    <row r="150" s="200" customFormat="true" ht="25.9" hidden="false" customHeight="true" outlineLevel="0" collapsed="false">
      <c r="B150" s="201"/>
      <c r="C150" s="202"/>
      <c r="D150" s="203" t="s">
        <v>69</v>
      </c>
      <c r="E150" s="204" t="s">
        <v>254</v>
      </c>
      <c r="F150" s="204" t="s">
        <v>255</v>
      </c>
      <c r="G150" s="202"/>
      <c r="H150" s="202"/>
      <c r="I150" s="202"/>
      <c r="J150" s="205" t="n">
        <f aca="false">BK150</f>
        <v>39463.52</v>
      </c>
      <c r="K150" s="202"/>
      <c r="L150" s="206"/>
      <c r="M150" s="207"/>
      <c r="N150" s="208"/>
      <c r="O150" s="208"/>
      <c r="P150" s="209" t="n">
        <f aca="false">P151+P160+P166+P172+P180</f>
        <v>367.92840096</v>
      </c>
      <c r="Q150" s="208"/>
      <c r="R150" s="209" t="n">
        <f aca="false">R151+R160+R166+R172+R180</f>
        <v>15.05284944</v>
      </c>
      <c r="S150" s="208"/>
      <c r="T150" s="210" t="n">
        <f aca="false">T151+T160+T166+T172+T180</f>
        <v>0</v>
      </c>
      <c r="AR150" s="211" t="s">
        <v>161</v>
      </c>
      <c r="AT150" s="212" t="s">
        <v>69</v>
      </c>
      <c r="AU150" s="212" t="s">
        <v>70</v>
      </c>
      <c r="AY150" s="211" t="s">
        <v>158</v>
      </c>
      <c r="BK150" s="213" t="n">
        <f aca="false">BK151+BK160+BK166+BK172+BK180</f>
        <v>39463.52</v>
      </c>
    </row>
    <row r="151" s="200" customFormat="true" ht="22.8" hidden="false" customHeight="true" outlineLevel="0" collapsed="false">
      <c r="B151" s="201"/>
      <c r="C151" s="202"/>
      <c r="D151" s="203" t="s">
        <v>69</v>
      </c>
      <c r="E151" s="214" t="s">
        <v>373</v>
      </c>
      <c r="F151" s="214" t="s">
        <v>374</v>
      </c>
      <c r="G151" s="202"/>
      <c r="H151" s="202"/>
      <c r="I151" s="202"/>
      <c r="J151" s="215" t="n">
        <f aca="false">BK151</f>
        <v>9132.9</v>
      </c>
      <c r="K151" s="202"/>
      <c r="L151" s="206"/>
      <c r="M151" s="207"/>
      <c r="N151" s="208"/>
      <c r="O151" s="208"/>
      <c r="P151" s="209" t="n">
        <f aca="false">SUM(P152:P159)</f>
        <v>136.4823614</v>
      </c>
      <c r="Q151" s="208"/>
      <c r="R151" s="209" t="n">
        <f aca="false">SUM(R152:R159)</f>
        <v>1.72782693</v>
      </c>
      <c r="S151" s="208"/>
      <c r="T151" s="210" t="n">
        <f aca="false">SUM(T152:T159)</f>
        <v>0</v>
      </c>
      <c r="AR151" s="211" t="s">
        <v>161</v>
      </c>
      <c r="AT151" s="212" t="s">
        <v>69</v>
      </c>
      <c r="AU151" s="212" t="s">
        <v>78</v>
      </c>
      <c r="AY151" s="211" t="s">
        <v>158</v>
      </c>
      <c r="BK151" s="213" t="n">
        <f aca="false">SUM(BK152:BK159)</f>
        <v>9132.9</v>
      </c>
    </row>
    <row r="152" s="26" customFormat="true" ht="24.15" hidden="false" customHeight="true" outlineLevel="0" collapsed="false">
      <c r="A152" s="19"/>
      <c r="B152" s="20"/>
      <c r="C152" s="216" t="s">
        <v>261</v>
      </c>
      <c r="D152" s="216" t="s">
        <v>162</v>
      </c>
      <c r="E152" s="217" t="s">
        <v>375</v>
      </c>
      <c r="F152" s="218" t="s">
        <v>376</v>
      </c>
      <c r="G152" s="219" t="s">
        <v>165</v>
      </c>
      <c r="H152" s="220" t="n">
        <v>310.42</v>
      </c>
      <c r="I152" s="221" t="n">
        <v>0.26</v>
      </c>
      <c r="J152" s="221" t="n">
        <f aca="false">ROUND(I152*H152,2)</f>
        <v>80.71</v>
      </c>
      <c r="K152" s="222"/>
      <c r="L152" s="25"/>
      <c r="M152" s="223"/>
      <c r="N152" s="224" t="s">
        <v>36</v>
      </c>
      <c r="O152" s="225" t="n">
        <v>0.01303</v>
      </c>
      <c r="P152" s="225" t="n">
        <f aca="false">O152*H152</f>
        <v>4.0447726</v>
      </c>
      <c r="Q152" s="225" t="n">
        <v>0</v>
      </c>
      <c r="R152" s="225" t="n">
        <f aca="false">Q152*H152</f>
        <v>0</v>
      </c>
      <c r="S152" s="225" t="n">
        <v>0</v>
      </c>
      <c r="T152" s="226" t="n">
        <f aca="false">S152*H152</f>
        <v>0</v>
      </c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R152" s="227" t="s">
        <v>261</v>
      </c>
      <c r="AT152" s="227" t="s">
        <v>162</v>
      </c>
      <c r="AU152" s="227" t="s">
        <v>161</v>
      </c>
      <c r="AY152" s="3" t="s">
        <v>158</v>
      </c>
      <c r="BE152" s="228" t="n">
        <f aca="false">IF(N152="základná",J152,0)</f>
        <v>0</v>
      </c>
      <c r="BF152" s="228" t="n">
        <f aca="false">IF(N152="znížená",J152,0)</f>
        <v>80.71</v>
      </c>
      <c r="BG152" s="228" t="n">
        <f aca="false">IF(N152="zákl. prenesená",J152,0)</f>
        <v>0</v>
      </c>
      <c r="BH152" s="228" t="n">
        <f aca="false">IF(N152="zníž. prenesená",J152,0)</f>
        <v>0</v>
      </c>
      <c r="BI152" s="228" t="n">
        <f aca="false">IF(N152="nulová",J152,0)</f>
        <v>0</v>
      </c>
      <c r="BJ152" s="3" t="s">
        <v>161</v>
      </c>
      <c r="BK152" s="228" t="n">
        <f aca="false">ROUND(I152*H152,2)</f>
        <v>80.71</v>
      </c>
      <c r="BL152" s="3" t="s">
        <v>261</v>
      </c>
      <c r="BM152" s="227" t="s">
        <v>377</v>
      </c>
    </row>
    <row r="153" s="26" customFormat="true" ht="16.5" hidden="false" customHeight="true" outlineLevel="0" collapsed="false">
      <c r="A153" s="19"/>
      <c r="B153" s="20"/>
      <c r="C153" s="229" t="s">
        <v>378</v>
      </c>
      <c r="D153" s="229" t="s">
        <v>220</v>
      </c>
      <c r="E153" s="230" t="s">
        <v>379</v>
      </c>
      <c r="F153" s="231" t="s">
        <v>380</v>
      </c>
      <c r="G153" s="232" t="s">
        <v>230</v>
      </c>
      <c r="H153" s="233" t="n">
        <v>0.093</v>
      </c>
      <c r="I153" s="234" t="n">
        <v>1951.08</v>
      </c>
      <c r="J153" s="234" t="n">
        <f aca="false">ROUND(I153*H153,2)</f>
        <v>181.45</v>
      </c>
      <c r="K153" s="235"/>
      <c r="L153" s="236"/>
      <c r="M153" s="237"/>
      <c r="N153" s="238" t="s">
        <v>36</v>
      </c>
      <c r="O153" s="225" t="n">
        <v>0</v>
      </c>
      <c r="P153" s="225" t="n">
        <f aca="false">O153*H153</f>
        <v>0</v>
      </c>
      <c r="Q153" s="225" t="n">
        <v>1</v>
      </c>
      <c r="R153" s="225" t="n">
        <f aca="false">Q153*H153</f>
        <v>0.093</v>
      </c>
      <c r="S153" s="225" t="n">
        <v>0</v>
      </c>
      <c r="T153" s="226" t="n">
        <f aca="false">S153*H153</f>
        <v>0</v>
      </c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R153" s="227" t="s">
        <v>224</v>
      </c>
      <c r="AT153" s="227" t="s">
        <v>220</v>
      </c>
      <c r="AU153" s="227" t="s">
        <v>161</v>
      </c>
      <c r="AY153" s="3" t="s">
        <v>158</v>
      </c>
      <c r="BE153" s="228" t="n">
        <f aca="false">IF(N153="základná",J153,0)</f>
        <v>0</v>
      </c>
      <c r="BF153" s="228" t="n">
        <f aca="false">IF(N153="znížená",J153,0)</f>
        <v>181.45</v>
      </c>
      <c r="BG153" s="228" t="n">
        <f aca="false">IF(N153="zákl. prenesená",J153,0)</f>
        <v>0</v>
      </c>
      <c r="BH153" s="228" t="n">
        <f aca="false">IF(N153="zníž. prenesená",J153,0)</f>
        <v>0</v>
      </c>
      <c r="BI153" s="228" t="n">
        <f aca="false">IF(N153="nulová",J153,0)</f>
        <v>0</v>
      </c>
      <c r="BJ153" s="3" t="s">
        <v>161</v>
      </c>
      <c r="BK153" s="228" t="n">
        <f aca="false">ROUND(I153*H153,2)</f>
        <v>181.45</v>
      </c>
      <c r="BL153" s="3" t="s">
        <v>261</v>
      </c>
      <c r="BM153" s="227" t="s">
        <v>381</v>
      </c>
    </row>
    <row r="154" s="26" customFormat="true" ht="37.8" hidden="false" customHeight="true" outlineLevel="0" collapsed="false">
      <c r="A154" s="19"/>
      <c r="B154" s="20"/>
      <c r="C154" s="216" t="s">
        <v>382</v>
      </c>
      <c r="D154" s="216" t="s">
        <v>162</v>
      </c>
      <c r="E154" s="217" t="s">
        <v>383</v>
      </c>
      <c r="F154" s="218" t="s">
        <v>384</v>
      </c>
      <c r="G154" s="219" t="s">
        <v>165</v>
      </c>
      <c r="H154" s="220" t="n">
        <v>310.42</v>
      </c>
      <c r="I154" s="221" t="n">
        <v>17.92</v>
      </c>
      <c r="J154" s="221" t="n">
        <f aca="false">ROUND(I154*H154,2)</f>
        <v>5562.73</v>
      </c>
      <c r="K154" s="222"/>
      <c r="L154" s="25"/>
      <c r="M154" s="223"/>
      <c r="N154" s="224" t="s">
        <v>36</v>
      </c>
      <c r="O154" s="225" t="n">
        <v>0.25338</v>
      </c>
      <c r="P154" s="225" t="n">
        <f aca="false">O154*H154</f>
        <v>78.6542196</v>
      </c>
      <c r="Q154" s="225" t="n">
        <v>0.0035</v>
      </c>
      <c r="R154" s="225" t="n">
        <f aca="false">Q154*H154</f>
        <v>1.08647</v>
      </c>
      <c r="S154" s="225" t="n">
        <v>0</v>
      </c>
      <c r="T154" s="226" t="n">
        <f aca="false">S154*H154</f>
        <v>0</v>
      </c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R154" s="227" t="s">
        <v>261</v>
      </c>
      <c r="AT154" s="227" t="s">
        <v>162</v>
      </c>
      <c r="AU154" s="227" t="s">
        <v>161</v>
      </c>
      <c r="AY154" s="3" t="s">
        <v>158</v>
      </c>
      <c r="BE154" s="228" t="n">
        <f aca="false">IF(N154="základná",J154,0)</f>
        <v>0</v>
      </c>
      <c r="BF154" s="228" t="n">
        <f aca="false">IF(N154="znížená",J154,0)</f>
        <v>5562.73</v>
      </c>
      <c r="BG154" s="228" t="n">
        <f aca="false">IF(N154="zákl. prenesená",J154,0)</f>
        <v>0</v>
      </c>
      <c r="BH154" s="228" t="n">
        <f aca="false">IF(N154="zníž. prenesená",J154,0)</f>
        <v>0</v>
      </c>
      <c r="BI154" s="228" t="n">
        <f aca="false">IF(N154="nulová",J154,0)</f>
        <v>0</v>
      </c>
      <c r="BJ154" s="3" t="s">
        <v>161</v>
      </c>
      <c r="BK154" s="228" t="n">
        <f aca="false">ROUND(I154*H154,2)</f>
        <v>5562.73</v>
      </c>
      <c r="BL154" s="3" t="s">
        <v>261</v>
      </c>
      <c r="BM154" s="227" t="s">
        <v>385</v>
      </c>
    </row>
    <row r="155" s="26" customFormat="true" ht="24.15" hidden="false" customHeight="true" outlineLevel="0" collapsed="false">
      <c r="A155" s="19"/>
      <c r="B155" s="20"/>
      <c r="C155" s="216" t="s">
        <v>386</v>
      </c>
      <c r="D155" s="216" t="s">
        <v>162</v>
      </c>
      <c r="E155" s="217" t="s">
        <v>387</v>
      </c>
      <c r="F155" s="218" t="s">
        <v>388</v>
      </c>
      <c r="G155" s="219" t="s">
        <v>165</v>
      </c>
      <c r="H155" s="220" t="n">
        <v>310.42</v>
      </c>
      <c r="I155" s="221" t="n">
        <v>0.2</v>
      </c>
      <c r="J155" s="221" t="n">
        <f aca="false">ROUND(I155*H155,2)</f>
        <v>62.08</v>
      </c>
      <c r="K155" s="222"/>
      <c r="L155" s="25"/>
      <c r="M155" s="223"/>
      <c r="N155" s="224" t="s">
        <v>36</v>
      </c>
      <c r="O155" s="225" t="n">
        <v>0.01001</v>
      </c>
      <c r="P155" s="225" t="n">
        <f aca="false">O155*H155</f>
        <v>3.1073042</v>
      </c>
      <c r="Q155" s="225" t="n">
        <v>0</v>
      </c>
      <c r="R155" s="225" t="n">
        <f aca="false">Q155*H155</f>
        <v>0</v>
      </c>
      <c r="S155" s="225" t="n">
        <v>0</v>
      </c>
      <c r="T155" s="226" t="n">
        <f aca="false">S155*H155</f>
        <v>0</v>
      </c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R155" s="227" t="s">
        <v>261</v>
      </c>
      <c r="AT155" s="227" t="s">
        <v>162</v>
      </c>
      <c r="AU155" s="227" t="s">
        <v>161</v>
      </c>
      <c r="AY155" s="3" t="s">
        <v>158</v>
      </c>
      <c r="BE155" s="228" t="n">
        <f aca="false">IF(N155="základná",J155,0)</f>
        <v>0</v>
      </c>
      <c r="BF155" s="228" t="n">
        <f aca="false">IF(N155="znížená",J155,0)</f>
        <v>62.08</v>
      </c>
      <c r="BG155" s="228" t="n">
        <f aca="false">IF(N155="zákl. prenesená",J155,0)</f>
        <v>0</v>
      </c>
      <c r="BH155" s="228" t="n">
        <f aca="false">IF(N155="zníž. prenesená",J155,0)</f>
        <v>0</v>
      </c>
      <c r="BI155" s="228" t="n">
        <f aca="false">IF(N155="nulová",J155,0)</f>
        <v>0</v>
      </c>
      <c r="BJ155" s="3" t="s">
        <v>161</v>
      </c>
      <c r="BK155" s="228" t="n">
        <f aca="false">ROUND(I155*H155,2)</f>
        <v>62.08</v>
      </c>
      <c r="BL155" s="3" t="s">
        <v>261</v>
      </c>
      <c r="BM155" s="227" t="s">
        <v>389</v>
      </c>
    </row>
    <row r="156" s="26" customFormat="true" ht="16.5" hidden="false" customHeight="true" outlineLevel="0" collapsed="false">
      <c r="A156" s="19"/>
      <c r="B156" s="20"/>
      <c r="C156" s="229" t="s">
        <v>6</v>
      </c>
      <c r="D156" s="229" t="s">
        <v>220</v>
      </c>
      <c r="E156" s="230" t="s">
        <v>390</v>
      </c>
      <c r="F156" s="231" t="s">
        <v>391</v>
      </c>
      <c r="G156" s="232" t="s">
        <v>165</v>
      </c>
      <c r="H156" s="233" t="n">
        <v>356.983</v>
      </c>
      <c r="I156" s="234" t="n">
        <v>0.92</v>
      </c>
      <c r="J156" s="234" t="n">
        <f aca="false">ROUND(I156*H156,2)</f>
        <v>328.42</v>
      </c>
      <c r="K156" s="235"/>
      <c r="L156" s="236"/>
      <c r="M156" s="237"/>
      <c r="N156" s="238" t="s">
        <v>36</v>
      </c>
      <c r="O156" s="225" t="n">
        <v>0</v>
      </c>
      <c r="P156" s="225" t="n">
        <f aca="false">O156*H156</f>
        <v>0</v>
      </c>
      <c r="Q156" s="225" t="n">
        <v>0.0002</v>
      </c>
      <c r="R156" s="225" t="n">
        <f aca="false">Q156*H156</f>
        <v>0.0713966</v>
      </c>
      <c r="S156" s="225" t="n">
        <v>0</v>
      </c>
      <c r="T156" s="226" t="n">
        <f aca="false">S156*H156</f>
        <v>0</v>
      </c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R156" s="227" t="s">
        <v>224</v>
      </c>
      <c r="AT156" s="227" t="s">
        <v>220</v>
      </c>
      <c r="AU156" s="227" t="s">
        <v>161</v>
      </c>
      <c r="AY156" s="3" t="s">
        <v>158</v>
      </c>
      <c r="BE156" s="228" t="n">
        <f aca="false">IF(N156="základná",J156,0)</f>
        <v>0</v>
      </c>
      <c r="BF156" s="228" t="n">
        <f aca="false">IF(N156="znížená",J156,0)</f>
        <v>328.42</v>
      </c>
      <c r="BG156" s="228" t="n">
        <f aca="false">IF(N156="zákl. prenesená",J156,0)</f>
        <v>0</v>
      </c>
      <c r="BH156" s="228" t="n">
        <f aca="false">IF(N156="zníž. prenesená",J156,0)</f>
        <v>0</v>
      </c>
      <c r="BI156" s="228" t="n">
        <f aca="false">IF(N156="nulová",J156,0)</f>
        <v>0</v>
      </c>
      <c r="BJ156" s="3" t="s">
        <v>161</v>
      </c>
      <c r="BK156" s="228" t="n">
        <f aca="false">ROUND(I156*H156,2)</f>
        <v>328.42</v>
      </c>
      <c r="BL156" s="3" t="s">
        <v>261</v>
      </c>
      <c r="BM156" s="227" t="s">
        <v>392</v>
      </c>
    </row>
    <row r="157" s="26" customFormat="true" ht="37.8" hidden="false" customHeight="true" outlineLevel="0" collapsed="false">
      <c r="A157" s="19"/>
      <c r="B157" s="20"/>
      <c r="C157" s="216" t="s">
        <v>232</v>
      </c>
      <c r="D157" s="216" t="s">
        <v>162</v>
      </c>
      <c r="E157" s="217" t="s">
        <v>393</v>
      </c>
      <c r="F157" s="218" t="s">
        <v>394</v>
      </c>
      <c r="G157" s="219" t="s">
        <v>165</v>
      </c>
      <c r="H157" s="220" t="n">
        <v>310.42</v>
      </c>
      <c r="I157" s="221" t="n">
        <v>3.8</v>
      </c>
      <c r="J157" s="221" t="n">
        <f aca="false">ROUND(I157*H157,2)</f>
        <v>1179.6</v>
      </c>
      <c r="K157" s="222"/>
      <c r="L157" s="25"/>
      <c r="M157" s="223"/>
      <c r="N157" s="224" t="s">
        <v>36</v>
      </c>
      <c r="O157" s="225" t="n">
        <v>0.16325</v>
      </c>
      <c r="P157" s="225" t="n">
        <f aca="false">O157*H157</f>
        <v>50.676065</v>
      </c>
      <c r="Q157" s="225" t="n">
        <v>3E-005</v>
      </c>
      <c r="R157" s="225" t="n">
        <f aca="false">Q157*H157</f>
        <v>0.0093126</v>
      </c>
      <c r="S157" s="225" t="n">
        <v>0</v>
      </c>
      <c r="T157" s="226" t="n">
        <f aca="false">S157*H157</f>
        <v>0</v>
      </c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R157" s="227" t="s">
        <v>261</v>
      </c>
      <c r="AT157" s="227" t="s">
        <v>162</v>
      </c>
      <c r="AU157" s="227" t="s">
        <v>161</v>
      </c>
      <c r="AY157" s="3" t="s">
        <v>158</v>
      </c>
      <c r="BE157" s="228" t="n">
        <f aca="false">IF(N157="základná",J157,0)</f>
        <v>0</v>
      </c>
      <c r="BF157" s="228" t="n">
        <f aca="false">IF(N157="znížená",J157,0)</f>
        <v>1179.6</v>
      </c>
      <c r="BG157" s="228" t="n">
        <f aca="false">IF(N157="zákl. prenesená",J157,0)</f>
        <v>0</v>
      </c>
      <c r="BH157" s="228" t="n">
        <f aca="false">IF(N157="zníž. prenesená",J157,0)</f>
        <v>0</v>
      </c>
      <c r="BI157" s="228" t="n">
        <f aca="false">IF(N157="nulová",J157,0)</f>
        <v>0</v>
      </c>
      <c r="BJ157" s="3" t="s">
        <v>161</v>
      </c>
      <c r="BK157" s="228" t="n">
        <f aca="false">ROUND(I157*H157,2)</f>
        <v>1179.6</v>
      </c>
      <c r="BL157" s="3" t="s">
        <v>261</v>
      </c>
      <c r="BM157" s="227" t="s">
        <v>395</v>
      </c>
    </row>
    <row r="158" s="26" customFormat="true" ht="33" hidden="false" customHeight="true" outlineLevel="0" collapsed="false">
      <c r="A158" s="19"/>
      <c r="B158" s="20"/>
      <c r="C158" s="229" t="s">
        <v>236</v>
      </c>
      <c r="D158" s="229" t="s">
        <v>220</v>
      </c>
      <c r="E158" s="230" t="s">
        <v>396</v>
      </c>
      <c r="F158" s="231" t="s">
        <v>397</v>
      </c>
      <c r="G158" s="232" t="s">
        <v>165</v>
      </c>
      <c r="H158" s="233" t="n">
        <v>356.983</v>
      </c>
      <c r="I158" s="234" t="n">
        <v>4.22</v>
      </c>
      <c r="J158" s="234" t="n">
        <f aca="false">ROUND(I158*H158,2)</f>
        <v>1506.47</v>
      </c>
      <c r="K158" s="235"/>
      <c r="L158" s="236"/>
      <c r="M158" s="237"/>
      <c r="N158" s="238" t="s">
        <v>36</v>
      </c>
      <c r="O158" s="225" t="n">
        <v>0</v>
      </c>
      <c r="P158" s="225" t="n">
        <f aca="false">O158*H158</f>
        <v>0</v>
      </c>
      <c r="Q158" s="225" t="n">
        <v>0.00131</v>
      </c>
      <c r="R158" s="225" t="n">
        <f aca="false">Q158*H158</f>
        <v>0.46764773</v>
      </c>
      <c r="S158" s="225" t="n">
        <v>0</v>
      </c>
      <c r="T158" s="226" t="n">
        <f aca="false">S158*H158</f>
        <v>0</v>
      </c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R158" s="227" t="s">
        <v>224</v>
      </c>
      <c r="AT158" s="227" t="s">
        <v>220</v>
      </c>
      <c r="AU158" s="227" t="s">
        <v>161</v>
      </c>
      <c r="AY158" s="3" t="s">
        <v>158</v>
      </c>
      <c r="BE158" s="228" t="n">
        <f aca="false">IF(N158="základná",J158,0)</f>
        <v>0</v>
      </c>
      <c r="BF158" s="228" t="n">
        <f aca="false">IF(N158="znížená",J158,0)</f>
        <v>1506.47</v>
      </c>
      <c r="BG158" s="228" t="n">
        <f aca="false">IF(N158="zákl. prenesená",J158,0)</f>
        <v>0</v>
      </c>
      <c r="BH158" s="228" t="n">
        <f aca="false">IF(N158="zníž. prenesená",J158,0)</f>
        <v>0</v>
      </c>
      <c r="BI158" s="228" t="n">
        <f aca="false">IF(N158="nulová",J158,0)</f>
        <v>0</v>
      </c>
      <c r="BJ158" s="3" t="s">
        <v>161</v>
      </c>
      <c r="BK158" s="228" t="n">
        <f aca="false">ROUND(I158*H158,2)</f>
        <v>1506.47</v>
      </c>
      <c r="BL158" s="3" t="s">
        <v>261</v>
      </c>
      <c r="BM158" s="227" t="s">
        <v>398</v>
      </c>
    </row>
    <row r="159" s="26" customFormat="true" ht="24.15" hidden="false" customHeight="true" outlineLevel="0" collapsed="false">
      <c r="A159" s="19"/>
      <c r="B159" s="20"/>
      <c r="C159" s="216" t="s">
        <v>399</v>
      </c>
      <c r="D159" s="216" t="s">
        <v>162</v>
      </c>
      <c r="E159" s="217" t="s">
        <v>400</v>
      </c>
      <c r="F159" s="218" t="s">
        <v>401</v>
      </c>
      <c r="G159" s="219" t="s">
        <v>274</v>
      </c>
      <c r="H159" s="220" t="n">
        <v>89.015</v>
      </c>
      <c r="I159" s="221" t="n">
        <v>2.6</v>
      </c>
      <c r="J159" s="221" t="n">
        <f aca="false">ROUND(I159*H159,2)</f>
        <v>231.44</v>
      </c>
      <c r="K159" s="222"/>
      <c r="L159" s="25"/>
      <c r="M159" s="223"/>
      <c r="N159" s="224" t="s">
        <v>36</v>
      </c>
      <c r="O159" s="225" t="n">
        <v>0</v>
      </c>
      <c r="P159" s="225" t="n">
        <f aca="false">O159*H159</f>
        <v>0</v>
      </c>
      <c r="Q159" s="225" t="n">
        <v>0</v>
      </c>
      <c r="R159" s="225" t="n">
        <f aca="false">Q159*H159</f>
        <v>0</v>
      </c>
      <c r="S159" s="225" t="n">
        <v>0</v>
      </c>
      <c r="T159" s="226" t="n">
        <f aca="false">S159*H159</f>
        <v>0</v>
      </c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R159" s="227" t="s">
        <v>261</v>
      </c>
      <c r="AT159" s="227" t="s">
        <v>162</v>
      </c>
      <c r="AU159" s="227" t="s">
        <v>161</v>
      </c>
      <c r="AY159" s="3" t="s">
        <v>158</v>
      </c>
      <c r="BE159" s="228" t="n">
        <f aca="false">IF(N159="základná",J159,0)</f>
        <v>0</v>
      </c>
      <c r="BF159" s="228" t="n">
        <f aca="false">IF(N159="znížená",J159,0)</f>
        <v>231.44</v>
      </c>
      <c r="BG159" s="228" t="n">
        <f aca="false">IF(N159="zákl. prenesená",J159,0)</f>
        <v>0</v>
      </c>
      <c r="BH159" s="228" t="n">
        <f aca="false">IF(N159="zníž. prenesená",J159,0)</f>
        <v>0</v>
      </c>
      <c r="BI159" s="228" t="n">
        <f aca="false">IF(N159="nulová",J159,0)</f>
        <v>0</v>
      </c>
      <c r="BJ159" s="3" t="s">
        <v>161</v>
      </c>
      <c r="BK159" s="228" t="n">
        <f aca="false">ROUND(I159*H159,2)</f>
        <v>231.44</v>
      </c>
      <c r="BL159" s="3" t="s">
        <v>261</v>
      </c>
      <c r="BM159" s="227" t="s">
        <v>402</v>
      </c>
    </row>
    <row r="160" s="200" customFormat="true" ht="22.8" hidden="false" customHeight="true" outlineLevel="0" collapsed="false">
      <c r="B160" s="201"/>
      <c r="C160" s="202"/>
      <c r="D160" s="203" t="s">
        <v>69</v>
      </c>
      <c r="E160" s="214" t="s">
        <v>403</v>
      </c>
      <c r="F160" s="214" t="s">
        <v>404</v>
      </c>
      <c r="G160" s="202"/>
      <c r="H160" s="202"/>
      <c r="I160" s="202"/>
      <c r="J160" s="215" t="n">
        <f aca="false">BK160</f>
        <v>7199.44</v>
      </c>
      <c r="K160" s="202"/>
      <c r="L160" s="206"/>
      <c r="M160" s="207"/>
      <c r="N160" s="208"/>
      <c r="O160" s="208"/>
      <c r="P160" s="209" t="n">
        <f aca="false">SUM(P161:P165)</f>
        <v>40.24843636</v>
      </c>
      <c r="Q160" s="208"/>
      <c r="R160" s="209" t="n">
        <f aca="false">SUM(R161:R165)</f>
        <v>0.8390642</v>
      </c>
      <c r="S160" s="208"/>
      <c r="T160" s="210" t="n">
        <f aca="false">SUM(T161:T165)</f>
        <v>0</v>
      </c>
      <c r="AR160" s="211" t="s">
        <v>161</v>
      </c>
      <c r="AT160" s="212" t="s">
        <v>69</v>
      </c>
      <c r="AU160" s="212" t="s">
        <v>78</v>
      </c>
      <c r="AY160" s="211" t="s">
        <v>158</v>
      </c>
      <c r="BK160" s="213" t="n">
        <f aca="false">SUM(BK161:BK165)</f>
        <v>7199.44</v>
      </c>
    </row>
    <row r="161" s="26" customFormat="true" ht="24.15" hidden="false" customHeight="true" outlineLevel="0" collapsed="false">
      <c r="A161" s="19"/>
      <c r="B161" s="20"/>
      <c r="C161" s="216" t="s">
        <v>405</v>
      </c>
      <c r="D161" s="216" t="s">
        <v>162</v>
      </c>
      <c r="E161" s="217" t="s">
        <v>406</v>
      </c>
      <c r="F161" s="218" t="s">
        <v>407</v>
      </c>
      <c r="G161" s="219" t="s">
        <v>165</v>
      </c>
      <c r="H161" s="220" t="n">
        <v>310.42</v>
      </c>
      <c r="I161" s="221" t="n">
        <v>1.12</v>
      </c>
      <c r="J161" s="221" t="n">
        <f aca="false">ROUND(I161*H161,2)</f>
        <v>347.67</v>
      </c>
      <c r="K161" s="222"/>
      <c r="L161" s="25"/>
      <c r="M161" s="223"/>
      <c r="N161" s="224" t="s">
        <v>36</v>
      </c>
      <c r="O161" s="225" t="n">
        <v>0.064658</v>
      </c>
      <c r="P161" s="225" t="n">
        <f aca="false">O161*H161</f>
        <v>20.07113636</v>
      </c>
      <c r="Q161" s="225" t="n">
        <v>0</v>
      </c>
      <c r="R161" s="225" t="n">
        <f aca="false">Q161*H161</f>
        <v>0</v>
      </c>
      <c r="S161" s="225" t="n">
        <v>0</v>
      </c>
      <c r="T161" s="226" t="n">
        <f aca="false">S161*H161</f>
        <v>0</v>
      </c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R161" s="227" t="s">
        <v>261</v>
      </c>
      <c r="AT161" s="227" t="s">
        <v>162</v>
      </c>
      <c r="AU161" s="227" t="s">
        <v>161</v>
      </c>
      <c r="AY161" s="3" t="s">
        <v>158</v>
      </c>
      <c r="BE161" s="228" t="n">
        <f aca="false">IF(N161="základná",J161,0)</f>
        <v>0</v>
      </c>
      <c r="BF161" s="228" t="n">
        <f aca="false">IF(N161="znížená",J161,0)</f>
        <v>347.67</v>
      </c>
      <c r="BG161" s="228" t="n">
        <f aca="false">IF(N161="zákl. prenesená",J161,0)</f>
        <v>0</v>
      </c>
      <c r="BH161" s="228" t="n">
        <f aca="false">IF(N161="zníž. prenesená",J161,0)</f>
        <v>0</v>
      </c>
      <c r="BI161" s="228" t="n">
        <f aca="false">IF(N161="nulová",J161,0)</f>
        <v>0</v>
      </c>
      <c r="BJ161" s="3" t="s">
        <v>161</v>
      </c>
      <c r="BK161" s="228" t="n">
        <f aca="false">ROUND(I161*H161,2)</f>
        <v>347.67</v>
      </c>
      <c r="BL161" s="3" t="s">
        <v>261</v>
      </c>
      <c r="BM161" s="227" t="s">
        <v>408</v>
      </c>
    </row>
    <row r="162" s="26" customFormat="true" ht="24.15" hidden="false" customHeight="true" outlineLevel="0" collapsed="false">
      <c r="A162" s="19"/>
      <c r="B162" s="20"/>
      <c r="C162" s="229" t="s">
        <v>282</v>
      </c>
      <c r="D162" s="229" t="s">
        <v>220</v>
      </c>
      <c r="E162" s="230" t="s">
        <v>409</v>
      </c>
      <c r="F162" s="231" t="s">
        <v>410</v>
      </c>
      <c r="G162" s="232" t="s">
        <v>165</v>
      </c>
      <c r="H162" s="233" t="n">
        <v>316.628</v>
      </c>
      <c r="I162" s="234" t="n">
        <v>11.66</v>
      </c>
      <c r="J162" s="234" t="n">
        <f aca="false">ROUND(I162*H162,2)</f>
        <v>3691.88</v>
      </c>
      <c r="K162" s="235"/>
      <c r="L162" s="236"/>
      <c r="M162" s="237"/>
      <c r="N162" s="238" t="s">
        <v>36</v>
      </c>
      <c r="O162" s="225" t="n">
        <v>0</v>
      </c>
      <c r="P162" s="225" t="n">
        <f aca="false">O162*H162</f>
        <v>0</v>
      </c>
      <c r="Q162" s="225" t="n">
        <v>0.00165</v>
      </c>
      <c r="R162" s="225" t="n">
        <f aca="false">Q162*H162</f>
        <v>0.5224362</v>
      </c>
      <c r="S162" s="225" t="n">
        <v>0</v>
      </c>
      <c r="T162" s="226" t="n">
        <f aca="false">S162*H162</f>
        <v>0</v>
      </c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R162" s="227" t="s">
        <v>224</v>
      </c>
      <c r="AT162" s="227" t="s">
        <v>220</v>
      </c>
      <c r="AU162" s="227" t="s">
        <v>161</v>
      </c>
      <c r="AY162" s="3" t="s">
        <v>158</v>
      </c>
      <c r="BE162" s="228" t="n">
        <f aca="false">IF(N162="základná",J162,0)</f>
        <v>0</v>
      </c>
      <c r="BF162" s="228" t="n">
        <f aca="false">IF(N162="znížená",J162,0)</f>
        <v>3691.88</v>
      </c>
      <c r="BG162" s="228" t="n">
        <f aca="false">IF(N162="zákl. prenesená",J162,0)</f>
        <v>0</v>
      </c>
      <c r="BH162" s="228" t="n">
        <f aca="false">IF(N162="zníž. prenesená",J162,0)</f>
        <v>0</v>
      </c>
      <c r="BI162" s="228" t="n">
        <f aca="false">IF(N162="nulová",J162,0)</f>
        <v>0</v>
      </c>
      <c r="BJ162" s="3" t="s">
        <v>161</v>
      </c>
      <c r="BK162" s="228" t="n">
        <f aca="false">ROUND(I162*H162,2)</f>
        <v>3691.88</v>
      </c>
      <c r="BL162" s="3" t="s">
        <v>261</v>
      </c>
      <c r="BM162" s="227" t="s">
        <v>411</v>
      </c>
    </row>
    <row r="163" s="26" customFormat="true" ht="24.15" hidden="false" customHeight="true" outlineLevel="0" collapsed="false">
      <c r="A163" s="19"/>
      <c r="B163" s="20"/>
      <c r="C163" s="216" t="s">
        <v>294</v>
      </c>
      <c r="D163" s="216" t="s">
        <v>162</v>
      </c>
      <c r="E163" s="217" t="s">
        <v>412</v>
      </c>
      <c r="F163" s="218" t="s">
        <v>413</v>
      </c>
      <c r="G163" s="219" t="s">
        <v>165</v>
      </c>
      <c r="H163" s="220" t="n">
        <v>310.42</v>
      </c>
      <c r="I163" s="221" t="n">
        <v>1.12</v>
      </c>
      <c r="J163" s="221" t="n">
        <f aca="false">ROUND(I163*H163,2)</f>
        <v>347.67</v>
      </c>
      <c r="K163" s="222"/>
      <c r="L163" s="25"/>
      <c r="M163" s="223"/>
      <c r="N163" s="224" t="s">
        <v>36</v>
      </c>
      <c r="O163" s="225" t="n">
        <v>0.065</v>
      </c>
      <c r="P163" s="225" t="n">
        <f aca="false">O163*H163</f>
        <v>20.1773</v>
      </c>
      <c r="Q163" s="225" t="n">
        <v>0</v>
      </c>
      <c r="R163" s="225" t="n">
        <f aca="false">Q163*H163</f>
        <v>0</v>
      </c>
      <c r="S163" s="225" t="n">
        <v>0</v>
      </c>
      <c r="T163" s="226" t="n">
        <f aca="false">S163*H163</f>
        <v>0</v>
      </c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R163" s="227" t="s">
        <v>261</v>
      </c>
      <c r="AT163" s="227" t="s">
        <v>162</v>
      </c>
      <c r="AU163" s="227" t="s">
        <v>161</v>
      </c>
      <c r="AY163" s="3" t="s">
        <v>158</v>
      </c>
      <c r="BE163" s="228" t="n">
        <f aca="false">IF(N163="základná",J163,0)</f>
        <v>0</v>
      </c>
      <c r="BF163" s="228" t="n">
        <f aca="false">IF(N163="znížená",J163,0)</f>
        <v>347.67</v>
      </c>
      <c r="BG163" s="228" t="n">
        <f aca="false">IF(N163="zákl. prenesená",J163,0)</f>
        <v>0</v>
      </c>
      <c r="BH163" s="228" t="n">
        <f aca="false">IF(N163="zníž. prenesená",J163,0)</f>
        <v>0</v>
      </c>
      <c r="BI163" s="228" t="n">
        <f aca="false">IF(N163="nulová",J163,0)</f>
        <v>0</v>
      </c>
      <c r="BJ163" s="3" t="s">
        <v>161</v>
      </c>
      <c r="BK163" s="228" t="n">
        <f aca="false">ROUND(I163*H163,2)</f>
        <v>347.67</v>
      </c>
      <c r="BL163" s="3" t="s">
        <v>261</v>
      </c>
      <c r="BM163" s="227" t="s">
        <v>414</v>
      </c>
    </row>
    <row r="164" s="26" customFormat="true" ht="37.8" hidden="false" customHeight="true" outlineLevel="0" collapsed="false">
      <c r="A164" s="19"/>
      <c r="B164" s="20"/>
      <c r="C164" s="229" t="s">
        <v>415</v>
      </c>
      <c r="D164" s="229" t="s">
        <v>220</v>
      </c>
      <c r="E164" s="230" t="s">
        <v>416</v>
      </c>
      <c r="F164" s="231" t="s">
        <v>417</v>
      </c>
      <c r="G164" s="232" t="s">
        <v>165</v>
      </c>
      <c r="H164" s="233" t="n">
        <v>316.628</v>
      </c>
      <c r="I164" s="234" t="n">
        <v>8.59</v>
      </c>
      <c r="J164" s="234" t="n">
        <f aca="false">ROUND(I164*H164,2)</f>
        <v>2719.83</v>
      </c>
      <c r="K164" s="235"/>
      <c r="L164" s="236"/>
      <c r="M164" s="237"/>
      <c r="N164" s="238" t="s">
        <v>36</v>
      </c>
      <c r="O164" s="225" t="n">
        <v>0</v>
      </c>
      <c r="P164" s="225" t="n">
        <f aca="false">O164*H164</f>
        <v>0</v>
      </c>
      <c r="Q164" s="225" t="n">
        <v>0.001</v>
      </c>
      <c r="R164" s="225" t="n">
        <f aca="false">Q164*H164</f>
        <v>0.316628</v>
      </c>
      <c r="S164" s="225" t="n">
        <v>0</v>
      </c>
      <c r="T164" s="226" t="n">
        <f aca="false">S164*H164</f>
        <v>0</v>
      </c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R164" s="227" t="s">
        <v>224</v>
      </c>
      <c r="AT164" s="227" t="s">
        <v>220</v>
      </c>
      <c r="AU164" s="227" t="s">
        <v>161</v>
      </c>
      <c r="AY164" s="3" t="s">
        <v>158</v>
      </c>
      <c r="BE164" s="228" t="n">
        <f aca="false">IF(N164="základná",J164,0)</f>
        <v>0</v>
      </c>
      <c r="BF164" s="228" t="n">
        <f aca="false">IF(N164="znížená",J164,0)</f>
        <v>2719.83</v>
      </c>
      <c r="BG164" s="228" t="n">
        <f aca="false">IF(N164="zákl. prenesená",J164,0)</f>
        <v>0</v>
      </c>
      <c r="BH164" s="228" t="n">
        <f aca="false">IF(N164="zníž. prenesená",J164,0)</f>
        <v>0</v>
      </c>
      <c r="BI164" s="228" t="n">
        <f aca="false">IF(N164="nulová",J164,0)</f>
        <v>0</v>
      </c>
      <c r="BJ164" s="3" t="s">
        <v>161</v>
      </c>
      <c r="BK164" s="228" t="n">
        <f aca="false">ROUND(I164*H164,2)</f>
        <v>2719.83</v>
      </c>
      <c r="BL164" s="3" t="s">
        <v>261</v>
      </c>
      <c r="BM164" s="227" t="s">
        <v>418</v>
      </c>
    </row>
    <row r="165" s="26" customFormat="true" ht="24.15" hidden="false" customHeight="true" outlineLevel="0" collapsed="false">
      <c r="A165" s="19"/>
      <c r="B165" s="20"/>
      <c r="C165" s="216" t="s">
        <v>302</v>
      </c>
      <c r="D165" s="216" t="s">
        <v>162</v>
      </c>
      <c r="E165" s="217" t="s">
        <v>419</v>
      </c>
      <c r="F165" s="218" t="s">
        <v>420</v>
      </c>
      <c r="G165" s="219" t="s">
        <v>274</v>
      </c>
      <c r="H165" s="220" t="n">
        <v>71.071</v>
      </c>
      <c r="I165" s="221" t="n">
        <v>1.3</v>
      </c>
      <c r="J165" s="221" t="n">
        <f aca="false">ROUND(I165*H165,2)</f>
        <v>92.39</v>
      </c>
      <c r="K165" s="222"/>
      <c r="L165" s="25"/>
      <c r="M165" s="223"/>
      <c r="N165" s="224" t="s">
        <v>36</v>
      </c>
      <c r="O165" s="225" t="n">
        <v>0</v>
      </c>
      <c r="P165" s="225" t="n">
        <f aca="false">O165*H165</f>
        <v>0</v>
      </c>
      <c r="Q165" s="225" t="n">
        <v>0</v>
      </c>
      <c r="R165" s="225" t="n">
        <f aca="false">Q165*H165</f>
        <v>0</v>
      </c>
      <c r="S165" s="225" t="n">
        <v>0</v>
      </c>
      <c r="T165" s="226" t="n">
        <f aca="false">S165*H165</f>
        <v>0</v>
      </c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R165" s="227" t="s">
        <v>261</v>
      </c>
      <c r="AT165" s="227" t="s">
        <v>162</v>
      </c>
      <c r="AU165" s="227" t="s">
        <v>161</v>
      </c>
      <c r="AY165" s="3" t="s">
        <v>158</v>
      </c>
      <c r="BE165" s="228" t="n">
        <f aca="false">IF(N165="základná",J165,0)</f>
        <v>0</v>
      </c>
      <c r="BF165" s="228" t="n">
        <f aca="false">IF(N165="znížená",J165,0)</f>
        <v>92.39</v>
      </c>
      <c r="BG165" s="228" t="n">
        <f aca="false">IF(N165="zákl. prenesená",J165,0)</f>
        <v>0</v>
      </c>
      <c r="BH165" s="228" t="n">
        <f aca="false">IF(N165="zníž. prenesená",J165,0)</f>
        <v>0</v>
      </c>
      <c r="BI165" s="228" t="n">
        <f aca="false">IF(N165="nulová",J165,0)</f>
        <v>0</v>
      </c>
      <c r="BJ165" s="3" t="s">
        <v>161</v>
      </c>
      <c r="BK165" s="228" t="n">
        <f aca="false">ROUND(I165*H165,2)</f>
        <v>92.39</v>
      </c>
      <c r="BL165" s="3" t="s">
        <v>261</v>
      </c>
      <c r="BM165" s="227" t="s">
        <v>421</v>
      </c>
    </row>
    <row r="166" s="200" customFormat="true" ht="22.8" hidden="false" customHeight="true" outlineLevel="0" collapsed="false">
      <c r="B166" s="201"/>
      <c r="C166" s="202"/>
      <c r="D166" s="203" t="s">
        <v>69</v>
      </c>
      <c r="E166" s="214" t="s">
        <v>422</v>
      </c>
      <c r="F166" s="214" t="s">
        <v>423</v>
      </c>
      <c r="G166" s="202"/>
      <c r="H166" s="202"/>
      <c r="I166" s="202"/>
      <c r="J166" s="215" t="n">
        <f aca="false">BK166</f>
        <v>6843.3</v>
      </c>
      <c r="K166" s="202"/>
      <c r="L166" s="206"/>
      <c r="M166" s="207"/>
      <c r="N166" s="208"/>
      <c r="O166" s="208"/>
      <c r="P166" s="209" t="n">
        <f aca="false">SUM(P167:P171)</f>
        <v>116.571315</v>
      </c>
      <c r="Q166" s="208"/>
      <c r="R166" s="209" t="n">
        <f aca="false">SUM(R167:R171)</f>
        <v>9.04827448</v>
      </c>
      <c r="S166" s="208"/>
      <c r="T166" s="210" t="n">
        <f aca="false">SUM(T167:T171)</f>
        <v>0</v>
      </c>
      <c r="AR166" s="211" t="s">
        <v>161</v>
      </c>
      <c r="AT166" s="212" t="s">
        <v>69</v>
      </c>
      <c r="AU166" s="212" t="s">
        <v>78</v>
      </c>
      <c r="AY166" s="211" t="s">
        <v>158</v>
      </c>
      <c r="BK166" s="213" t="n">
        <f aca="false">SUM(BK167:BK171)</f>
        <v>6843.3</v>
      </c>
    </row>
    <row r="167" s="26" customFormat="true" ht="16.5" hidden="false" customHeight="true" outlineLevel="0" collapsed="false">
      <c r="A167" s="19"/>
      <c r="B167" s="20"/>
      <c r="C167" s="216" t="s">
        <v>308</v>
      </c>
      <c r="D167" s="216" t="s">
        <v>162</v>
      </c>
      <c r="E167" s="217" t="s">
        <v>424</v>
      </c>
      <c r="F167" s="218" t="s">
        <v>425</v>
      </c>
      <c r="G167" s="219" t="s">
        <v>165</v>
      </c>
      <c r="H167" s="220" t="n">
        <v>127.47</v>
      </c>
      <c r="I167" s="221" t="n">
        <v>19.07</v>
      </c>
      <c r="J167" s="221" t="n">
        <f aca="false">ROUND(I167*H167,2)</f>
        <v>2430.85</v>
      </c>
      <c r="K167" s="222"/>
      <c r="L167" s="25"/>
      <c r="M167" s="223"/>
      <c r="N167" s="224" t="s">
        <v>36</v>
      </c>
      <c r="O167" s="225" t="n">
        <v>0.9145</v>
      </c>
      <c r="P167" s="225" t="n">
        <f aca="false">O167*H167</f>
        <v>116.571315</v>
      </c>
      <c r="Q167" s="225" t="n">
        <v>0.04442</v>
      </c>
      <c r="R167" s="225" t="n">
        <f aca="false">Q167*H167</f>
        <v>5.6622174</v>
      </c>
      <c r="S167" s="225" t="n">
        <v>0</v>
      </c>
      <c r="T167" s="226" t="n">
        <f aca="false">S167*H167</f>
        <v>0</v>
      </c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R167" s="227" t="s">
        <v>261</v>
      </c>
      <c r="AT167" s="227" t="s">
        <v>162</v>
      </c>
      <c r="AU167" s="227" t="s">
        <v>161</v>
      </c>
      <c r="AY167" s="3" t="s">
        <v>158</v>
      </c>
      <c r="BE167" s="228" t="n">
        <f aca="false">IF(N167="základná",J167,0)</f>
        <v>0</v>
      </c>
      <c r="BF167" s="228" t="n">
        <f aca="false">IF(N167="znížená",J167,0)</f>
        <v>2430.85</v>
      </c>
      <c r="BG167" s="228" t="n">
        <f aca="false">IF(N167="zákl. prenesená",J167,0)</f>
        <v>0</v>
      </c>
      <c r="BH167" s="228" t="n">
        <f aca="false">IF(N167="zníž. prenesená",J167,0)</f>
        <v>0</v>
      </c>
      <c r="BI167" s="228" t="n">
        <f aca="false">IF(N167="nulová",J167,0)</f>
        <v>0</v>
      </c>
      <c r="BJ167" s="3" t="s">
        <v>161</v>
      </c>
      <c r="BK167" s="228" t="n">
        <f aca="false">ROUND(I167*H167,2)</f>
        <v>2430.85</v>
      </c>
      <c r="BL167" s="3" t="s">
        <v>261</v>
      </c>
      <c r="BM167" s="227" t="s">
        <v>426</v>
      </c>
    </row>
    <row r="168" s="26" customFormat="true" ht="24.15" hidden="false" customHeight="true" outlineLevel="0" collapsed="false">
      <c r="A168" s="19"/>
      <c r="B168" s="20"/>
      <c r="C168" s="229" t="s">
        <v>224</v>
      </c>
      <c r="D168" s="229" t="s">
        <v>220</v>
      </c>
      <c r="E168" s="230" t="s">
        <v>427</v>
      </c>
      <c r="F168" s="231" t="s">
        <v>428</v>
      </c>
      <c r="G168" s="232" t="s">
        <v>165</v>
      </c>
      <c r="H168" s="233" t="n">
        <v>135.118</v>
      </c>
      <c r="I168" s="234" t="n">
        <v>27.56</v>
      </c>
      <c r="J168" s="234" t="n">
        <f aca="false">ROUND(I168*H168,2)</f>
        <v>3723.85</v>
      </c>
      <c r="K168" s="235"/>
      <c r="L168" s="236"/>
      <c r="M168" s="237"/>
      <c r="N168" s="238" t="s">
        <v>36</v>
      </c>
      <c r="O168" s="225" t="n">
        <v>0</v>
      </c>
      <c r="P168" s="225" t="n">
        <f aca="false">O168*H168</f>
        <v>0</v>
      </c>
      <c r="Q168" s="225" t="n">
        <v>0.02306</v>
      </c>
      <c r="R168" s="225" t="n">
        <f aca="false">Q168*H168</f>
        <v>3.11582108</v>
      </c>
      <c r="S168" s="225" t="n">
        <v>0</v>
      </c>
      <c r="T168" s="226" t="n">
        <f aca="false">S168*H168</f>
        <v>0</v>
      </c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R168" s="227" t="s">
        <v>224</v>
      </c>
      <c r="AT168" s="227" t="s">
        <v>220</v>
      </c>
      <c r="AU168" s="227" t="s">
        <v>161</v>
      </c>
      <c r="AY168" s="3" t="s">
        <v>158</v>
      </c>
      <c r="BE168" s="228" t="n">
        <f aca="false">IF(N168="základná",J168,0)</f>
        <v>0</v>
      </c>
      <c r="BF168" s="228" t="n">
        <f aca="false">IF(N168="znížená",J168,0)</f>
        <v>3723.85</v>
      </c>
      <c r="BG168" s="228" t="n">
        <f aca="false">IF(N168="zákl. prenesená",J168,0)</f>
        <v>0</v>
      </c>
      <c r="BH168" s="228" t="n">
        <f aca="false">IF(N168="zníž. prenesená",J168,0)</f>
        <v>0</v>
      </c>
      <c r="BI168" s="228" t="n">
        <f aca="false">IF(N168="nulová",J168,0)</f>
        <v>0</v>
      </c>
      <c r="BJ168" s="3" t="s">
        <v>161</v>
      </c>
      <c r="BK168" s="228" t="n">
        <f aca="false">ROUND(I168*H168,2)</f>
        <v>3723.85</v>
      </c>
      <c r="BL168" s="3" t="s">
        <v>261</v>
      </c>
      <c r="BM168" s="227" t="s">
        <v>429</v>
      </c>
    </row>
    <row r="169" s="26" customFormat="true" ht="21.75" hidden="false" customHeight="true" outlineLevel="0" collapsed="false">
      <c r="A169" s="19"/>
      <c r="B169" s="20"/>
      <c r="C169" s="229" t="s">
        <v>214</v>
      </c>
      <c r="D169" s="229" t="s">
        <v>220</v>
      </c>
      <c r="E169" s="230" t="s">
        <v>430</v>
      </c>
      <c r="F169" s="231" t="s">
        <v>431</v>
      </c>
      <c r="G169" s="232" t="s">
        <v>351</v>
      </c>
      <c r="H169" s="233" t="n">
        <v>135.118</v>
      </c>
      <c r="I169" s="234" t="n">
        <v>0.54</v>
      </c>
      <c r="J169" s="234" t="n">
        <f aca="false">ROUND(I169*H169,2)</f>
        <v>72.96</v>
      </c>
      <c r="K169" s="235"/>
      <c r="L169" s="236"/>
      <c r="M169" s="237"/>
      <c r="N169" s="238" t="s">
        <v>36</v>
      </c>
      <c r="O169" s="225" t="n">
        <v>0</v>
      </c>
      <c r="P169" s="225" t="n">
        <f aca="false">O169*H169</f>
        <v>0</v>
      </c>
      <c r="Q169" s="225" t="n">
        <v>0.001</v>
      </c>
      <c r="R169" s="225" t="n">
        <f aca="false">Q169*H169</f>
        <v>0.135118</v>
      </c>
      <c r="S169" s="225" t="n">
        <v>0</v>
      </c>
      <c r="T169" s="226" t="n">
        <f aca="false">S169*H169</f>
        <v>0</v>
      </c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R169" s="227" t="s">
        <v>224</v>
      </c>
      <c r="AT169" s="227" t="s">
        <v>220</v>
      </c>
      <c r="AU169" s="227" t="s">
        <v>161</v>
      </c>
      <c r="AY169" s="3" t="s">
        <v>158</v>
      </c>
      <c r="BE169" s="228" t="n">
        <f aca="false">IF(N169="základná",J169,0)</f>
        <v>0</v>
      </c>
      <c r="BF169" s="228" t="n">
        <f aca="false">IF(N169="znížená",J169,0)</f>
        <v>72.96</v>
      </c>
      <c r="BG169" s="228" t="n">
        <f aca="false">IF(N169="zákl. prenesená",J169,0)</f>
        <v>0</v>
      </c>
      <c r="BH169" s="228" t="n">
        <f aca="false">IF(N169="zníž. prenesená",J169,0)</f>
        <v>0</v>
      </c>
      <c r="BI169" s="228" t="n">
        <f aca="false">IF(N169="nulová",J169,0)</f>
        <v>0</v>
      </c>
      <c r="BJ169" s="3" t="s">
        <v>161</v>
      </c>
      <c r="BK169" s="228" t="n">
        <f aca="false">ROUND(I169*H169,2)</f>
        <v>72.96</v>
      </c>
      <c r="BL169" s="3" t="s">
        <v>261</v>
      </c>
      <c r="BM169" s="227" t="s">
        <v>432</v>
      </c>
    </row>
    <row r="170" s="26" customFormat="true" ht="16.5" hidden="false" customHeight="true" outlineLevel="0" collapsed="false">
      <c r="A170" s="19"/>
      <c r="B170" s="20"/>
      <c r="C170" s="229" t="s">
        <v>219</v>
      </c>
      <c r="D170" s="229" t="s">
        <v>220</v>
      </c>
      <c r="E170" s="230" t="s">
        <v>433</v>
      </c>
      <c r="F170" s="231" t="s">
        <v>434</v>
      </c>
      <c r="G170" s="232" t="s">
        <v>351</v>
      </c>
      <c r="H170" s="233" t="n">
        <v>135.118</v>
      </c>
      <c r="I170" s="234" t="n">
        <v>2.82</v>
      </c>
      <c r="J170" s="234" t="n">
        <f aca="false">ROUND(I170*H170,2)</f>
        <v>381.03</v>
      </c>
      <c r="K170" s="235"/>
      <c r="L170" s="236"/>
      <c r="M170" s="237"/>
      <c r="N170" s="238" t="s">
        <v>36</v>
      </c>
      <c r="O170" s="225" t="n">
        <v>0</v>
      </c>
      <c r="P170" s="225" t="n">
        <f aca="false">O170*H170</f>
        <v>0</v>
      </c>
      <c r="Q170" s="225" t="n">
        <v>0.001</v>
      </c>
      <c r="R170" s="225" t="n">
        <f aca="false">Q170*H170</f>
        <v>0.135118</v>
      </c>
      <c r="S170" s="225" t="n">
        <v>0</v>
      </c>
      <c r="T170" s="226" t="n">
        <f aca="false">S170*H170</f>
        <v>0</v>
      </c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R170" s="227" t="s">
        <v>224</v>
      </c>
      <c r="AT170" s="227" t="s">
        <v>220</v>
      </c>
      <c r="AU170" s="227" t="s">
        <v>161</v>
      </c>
      <c r="AY170" s="3" t="s">
        <v>158</v>
      </c>
      <c r="BE170" s="228" t="n">
        <f aca="false">IF(N170="základná",J170,0)</f>
        <v>0</v>
      </c>
      <c r="BF170" s="228" t="n">
        <f aca="false">IF(N170="znížená",J170,0)</f>
        <v>381.03</v>
      </c>
      <c r="BG170" s="228" t="n">
        <f aca="false">IF(N170="zákl. prenesená",J170,0)</f>
        <v>0</v>
      </c>
      <c r="BH170" s="228" t="n">
        <f aca="false">IF(N170="zníž. prenesená",J170,0)</f>
        <v>0</v>
      </c>
      <c r="BI170" s="228" t="n">
        <f aca="false">IF(N170="nulová",J170,0)</f>
        <v>0</v>
      </c>
      <c r="BJ170" s="3" t="s">
        <v>161</v>
      </c>
      <c r="BK170" s="228" t="n">
        <f aca="false">ROUND(I170*H170,2)</f>
        <v>381.03</v>
      </c>
      <c r="BL170" s="3" t="s">
        <v>261</v>
      </c>
      <c r="BM170" s="227" t="s">
        <v>435</v>
      </c>
    </row>
    <row r="171" s="26" customFormat="true" ht="24.15" hidden="false" customHeight="true" outlineLevel="0" collapsed="false">
      <c r="A171" s="19"/>
      <c r="B171" s="20"/>
      <c r="C171" s="216" t="s">
        <v>312</v>
      </c>
      <c r="D171" s="216" t="s">
        <v>162</v>
      </c>
      <c r="E171" s="217" t="s">
        <v>436</v>
      </c>
      <c r="F171" s="218" t="s">
        <v>437</v>
      </c>
      <c r="G171" s="219" t="s">
        <v>274</v>
      </c>
      <c r="H171" s="220" t="n">
        <v>66.087</v>
      </c>
      <c r="I171" s="221" t="n">
        <v>3.55</v>
      </c>
      <c r="J171" s="221" t="n">
        <f aca="false">ROUND(I171*H171,2)</f>
        <v>234.61</v>
      </c>
      <c r="K171" s="222"/>
      <c r="L171" s="25"/>
      <c r="M171" s="223"/>
      <c r="N171" s="224" t="s">
        <v>36</v>
      </c>
      <c r="O171" s="225" t="n">
        <v>0</v>
      </c>
      <c r="P171" s="225" t="n">
        <f aca="false">O171*H171</f>
        <v>0</v>
      </c>
      <c r="Q171" s="225" t="n">
        <v>0</v>
      </c>
      <c r="R171" s="225" t="n">
        <f aca="false">Q171*H171</f>
        <v>0</v>
      </c>
      <c r="S171" s="225" t="n">
        <v>0</v>
      </c>
      <c r="T171" s="226" t="n">
        <f aca="false">S171*H171</f>
        <v>0</v>
      </c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R171" s="227" t="s">
        <v>261</v>
      </c>
      <c r="AT171" s="227" t="s">
        <v>162</v>
      </c>
      <c r="AU171" s="227" t="s">
        <v>161</v>
      </c>
      <c r="AY171" s="3" t="s">
        <v>158</v>
      </c>
      <c r="BE171" s="228" t="n">
        <f aca="false">IF(N171="základná",J171,0)</f>
        <v>0</v>
      </c>
      <c r="BF171" s="228" t="n">
        <f aca="false">IF(N171="znížená",J171,0)</f>
        <v>234.61</v>
      </c>
      <c r="BG171" s="228" t="n">
        <f aca="false">IF(N171="zákl. prenesená",J171,0)</f>
        <v>0</v>
      </c>
      <c r="BH171" s="228" t="n">
        <f aca="false">IF(N171="zníž. prenesená",J171,0)</f>
        <v>0</v>
      </c>
      <c r="BI171" s="228" t="n">
        <f aca="false">IF(N171="nulová",J171,0)</f>
        <v>0</v>
      </c>
      <c r="BJ171" s="3" t="s">
        <v>161</v>
      </c>
      <c r="BK171" s="228" t="n">
        <f aca="false">ROUND(I171*H171,2)</f>
        <v>234.61</v>
      </c>
      <c r="BL171" s="3" t="s">
        <v>261</v>
      </c>
      <c r="BM171" s="227" t="s">
        <v>438</v>
      </c>
    </row>
    <row r="172" s="200" customFormat="true" ht="22.8" hidden="false" customHeight="true" outlineLevel="0" collapsed="false">
      <c r="B172" s="201"/>
      <c r="C172" s="202"/>
      <c r="D172" s="203" t="s">
        <v>69</v>
      </c>
      <c r="E172" s="214" t="s">
        <v>439</v>
      </c>
      <c r="F172" s="214" t="s">
        <v>440</v>
      </c>
      <c r="G172" s="202"/>
      <c r="H172" s="202"/>
      <c r="I172" s="202"/>
      <c r="J172" s="215" t="n">
        <f aca="false">BK172</f>
        <v>16151.44</v>
      </c>
      <c r="K172" s="202"/>
      <c r="L172" s="206"/>
      <c r="M172" s="207"/>
      <c r="N172" s="208"/>
      <c r="O172" s="208"/>
      <c r="P172" s="209" t="n">
        <f aca="false">SUM(P173:P179)</f>
        <v>73.0892136</v>
      </c>
      <c r="Q172" s="208"/>
      <c r="R172" s="209" t="n">
        <f aca="false">SUM(R173:R179)</f>
        <v>3.32525883</v>
      </c>
      <c r="S172" s="208"/>
      <c r="T172" s="210" t="n">
        <f aca="false">SUM(T173:T179)</f>
        <v>0</v>
      </c>
      <c r="AR172" s="211" t="s">
        <v>161</v>
      </c>
      <c r="AT172" s="212" t="s">
        <v>69</v>
      </c>
      <c r="AU172" s="212" t="s">
        <v>78</v>
      </c>
      <c r="AY172" s="211" t="s">
        <v>158</v>
      </c>
      <c r="BK172" s="213" t="n">
        <f aca="false">SUM(BK173:BK179)</f>
        <v>16151.44</v>
      </c>
    </row>
    <row r="173" s="26" customFormat="true" ht="16.5" hidden="false" customHeight="true" outlineLevel="0" collapsed="false">
      <c r="A173" s="19"/>
      <c r="B173" s="20"/>
      <c r="C173" s="216" t="s">
        <v>175</v>
      </c>
      <c r="D173" s="216" t="s">
        <v>162</v>
      </c>
      <c r="E173" s="217" t="s">
        <v>441</v>
      </c>
      <c r="F173" s="218" t="s">
        <v>442</v>
      </c>
      <c r="G173" s="219" t="s">
        <v>165</v>
      </c>
      <c r="H173" s="220" t="n">
        <v>182.95</v>
      </c>
      <c r="I173" s="221" t="n">
        <v>20.61</v>
      </c>
      <c r="J173" s="221" t="n">
        <f aca="false">ROUND(I173*H173,2)</f>
        <v>3770.6</v>
      </c>
      <c r="K173" s="222"/>
      <c r="L173" s="25"/>
      <c r="M173" s="223"/>
      <c r="N173" s="224" t="s">
        <v>36</v>
      </c>
      <c r="O173" s="225" t="n">
        <v>0.37492</v>
      </c>
      <c r="P173" s="225" t="n">
        <f aca="false">O173*H173</f>
        <v>68.591614</v>
      </c>
      <c r="Q173" s="225" t="n">
        <v>0.00087</v>
      </c>
      <c r="R173" s="225" t="n">
        <f aca="false">Q173*H173</f>
        <v>0.1591665</v>
      </c>
      <c r="S173" s="225" t="n">
        <v>0</v>
      </c>
      <c r="T173" s="226" t="n">
        <f aca="false">S173*H173</f>
        <v>0</v>
      </c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R173" s="227" t="s">
        <v>261</v>
      </c>
      <c r="AT173" s="227" t="s">
        <v>162</v>
      </c>
      <c r="AU173" s="227" t="s">
        <v>161</v>
      </c>
      <c r="AY173" s="3" t="s">
        <v>158</v>
      </c>
      <c r="BE173" s="228" t="n">
        <f aca="false">IF(N173="základná",J173,0)</f>
        <v>0</v>
      </c>
      <c r="BF173" s="228" t="n">
        <f aca="false">IF(N173="znížená",J173,0)</f>
        <v>3770.6</v>
      </c>
      <c r="BG173" s="228" t="n">
        <f aca="false">IF(N173="zákl. prenesená",J173,0)</f>
        <v>0</v>
      </c>
      <c r="BH173" s="228" t="n">
        <f aca="false">IF(N173="zníž. prenesená",J173,0)</f>
        <v>0</v>
      </c>
      <c r="BI173" s="228" t="n">
        <f aca="false">IF(N173="nulová",J173,0)</f>
        <v>0</v>
      </c>
      <c r="BJ173" s="3" t="s">
        <v>161</v>
      </c>
      <c r="BK173" s="228" t="n">
        <f aca="false">ROUND(I173*H173,2)</f>
        <v>3770.6</v>
      </c>
      <c r="BL173" s="3" t="s">
        <v>261</v>
      </c>
      <c r="BM173" s="227" t="s">
        <v>443</v>
      </c>
    </row>
    <row r="174" s="26" customFormat="true" ht="21.75" hidden="false" customHeight="true" outlineLevel="0" collapsed="false">
      <c r="A174" s="19"/>
      <c r="B174" s="20"/>
      <c r="C174" s="229" t="s">
        <v>267</v>
      </c>
      <c r="D174" s="229" t="s">
        <v>220</v>
      </c>
      <c r="E174" s="230" t="s">
        <v>444</v>
      </c>
      <c r="F174" s="231" t="s">
        <v>445</v>
      </c>
      <c r="G174" s="232" t="s">
        <v>165</v>
      </c>
      <c r="H174" s="233" t="n">
        <v>186.609</v>
      </c>
      <c r="I174" s="234" t="n">
        <v>63.59</v>
      </c>
      <c r="J174" s="234" t="n">
        <f aca="false">ROUND(I174*H174,2)</f>
        <v>11866.47</v>
      </c>
      <c r="K174" s="235"/>
      <c r="L174" s="236"/>
      <c r="M174" s="237"/>
      <c r="N174" s="238" t="s">
        <v>36</v>
      </c>
      <c r="O174" s="225" t="n">
        <v>0</v>
      </c>
      <c r="P174" s="225" t="n">
        <f aca="false">O174*H174</f>
        <v>0</v>
      </c>
      <c r="Q174" s="225" t="n">
        <v>0.01617</v>
      </c>
      <c r="R174" s="225" t="n">
        <f aca="false">Q174*H174</f>
        <v>3.01746753</v>
      </c>
      <c r="S174" s="225" t="n">
        <v>0</v>
      </c>
      <c r="T174" s="226" t="n">
        <f aca="false">S174*H174</f>
        <v>0</v>
      </c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R174" s="227" t="s">
        <v>224</v>
      </c>
      <c r="AT174" s="227" t="s">
        <v>220</v>
      </c>
      <c r="AU174" s="227" t="s">
        <v>161</v>
      </c>
      <c r="AY174" s="3" t="s">
        <v>158</v>
      </c>
      <c r="BE174" s="228" t="n">
        <f aca="false">IF(N174="základná",J174,0)</f>
        <v>0</v>
      </c>
      <c r="BF174" s="228" t="n">
        <f aca="false">IF(N174="znížená",J174,0)</f>
        <v>11866.47</v>
      </c>
      <c r="BG174" s="228" t="n">
        <f aca="false">IF(N174="zákl. prenesená",J174,0)</f>
        <v>0</v>
      </c>
      <c r="BH174" s="228" t="n">
        <f aca="false">IF(N174="zníž. prenesená",J174,0)</f>
        <v>0</v>
      </c>
      <c r="BI174" s="228" t="n">
        <f aca="false">IF(N174="nulová",J174,0)</f>
        <v>0</v>
      </c>
      <c r="BJ174" s="3" t="s">
        <v>161</v>
      </c>
      <c r="BK174" s="228" t="n">
        <f aca="false">ROUND(I174*H174,2)</f>
        <v>11866.47</v>
      </c>
      <c r="BL174" s="3" t="s">
        <v>261</v>
      </c>
      <c r="BM174" s="227" t="s">
        <v>446</v>
      </c>
    </row>
    <row r="175" s="26" customFormat="true" ht="24.15" hidden="false" customHeight="true" outlineLevel="0" collapsed="false">
      <c r="A175" s="19"/>
      <c r="B175" s="20"/>
      <c r="C175" s="216" t="s">
        <v>258</v>
      </c>
      <c r="D175" s="216" t="s">
        <v>162</v>
      </c>
      <c r="E175" s="217" t="s">
        <v>447</v>
      </c>
      <c r="F175" s="218" t="s">
        <v>448</v>
      </c>
      <c r="G175" s="219" t="s">
        <v>165</v>
      </c>
      <c r="H175" s="220" t="n">
        <v>14.99</v>
      </c>
      <c r="I175" s="221" t="n">
        <v>4.8</v>
      </c>
      <c r="J175" s="221" t="n">
        <f aca="false">ROUND(I175*H175,2)</f>
        <v>71.95</v>
      </c>
      <c r="K175" s="222"/>
      <c r="L175" s="25"/>
      <c r="M175" s="223"/>
      <c r="N175" s="224" t="s">
        <v>36</v>
      </c>
      <c r="O175" s="225" t="n">
        <v>0.25504</v>
      </c>
      <c r="P175" s="225" t="n">
        <f aca="false">O175*H175</f>
        <v>3.8230496</v>
      </c>
      <c r="Q175" s="225" t="n">
        <v>2E-005</v>
      </c>
      <c r="R175" s="225" t="n">
        <f aca="false">Q175*H175</f>
        <v>0.0002998</v>
      </c>
      <c r="S175" s="225" t="n">
        <v>0</v>
      </c>
      <c r="T175" s="226" t="n">
        <f aca="false">S175*H175</f>
        <v>0</v>
      </c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R175" s="227" t="s">
        <v>261</v>
      </c>
      <c r="AT175" s="227" t="s">
        <v>162</v>
      </c>
      <c r="AU175" s="227" t="s">
        <v>161</v>
      </c>
      <c r="AY175" s="3" t="s">
        <v>158</v>
      </c>
      <c r="BE175" s="228" t="n">
        <f aca="false">IF(N175="základná",J175,0)</f>
        <v>0</v>
      </c>
      <c r="BF175" s="228" t="n">
        <f aca="false">IF(N175="znížená",J175,0)</f>
        <v>71.95</v>
      </c>
      <c r="BG175" s="228" t="n">
        <f aca="false">IF(N175="zákl. prenesená",J175,0)</f>
        <v>0</v>
      </c>
      <c r="BH175" s="228" t="n">
        <f aca="false">IF(N175="zníž. prenesená",J175,0)</f>
        <v>0</v>
      </c>
      <c r="BI175" s="228" t="n">
        <f aca="false">IF(N175="nulová",J175,0)</f>
        <v>0</v>
      </c>
      <c r="BJ175" s="3" t="s">
        <v>161</v>
      </c>
      <c r="BK175" s="228" t="n">
        <f aca="false">ROUND(I175*H175,2)</f>
        <v>71.95</v>
      </c>
      <c r="BL175" s="3" t="s">
        <v>261</v>
      </c>
      <c r="BM175" s="227" t="s">
        <v>449</v>
      </c>
    </row>
    <row r="176" s="26" customFormat="true" ht="16.5" hidden="false" customHeight="true" outlineLevel="0" collapsed="false">
      <c r="A176" s="19"/>
      <c r="B176" s="20"/>
      <c r="C176" s="229" t="s">
        <v>263</v>
      </c>
      <c r="D176" s="229" t="s">
        <v>220</v>
      </c>
      <c r="E176" s="230" t="s">
        <v>450</v>
      </c>
      <c r="F176" s="231" t="s">
        <v>451</v>
      </c>
      <c r="G176" s="232" t="s">
        <v>165</v>
      </c>
      <c r="H176" s="233" t="n">
        <v>15.29</v>
      </c>
      <c r="I176" s="234" t="n">
        <v>16.65</v>
      </c>
      <c r="J176" s="234" t="n">
        <f aca="false">ROUND(I176*H176,2)</f>
        <v>254.58</v>
      </c>
      <c r="K176" s="235"/>
      <c r="L176" s="236"/>
      <c r="M176" s="237"/>
      <c r="N176" s="238" t="s">
        <v>36</v>
      </c>
      <c r="O176" s="225" t="n">
        <v>0</v>
      </c>
      <c r="P176" s="225" t="n">
        <f aca="false">O176*H176</f>
        <v>0</v>
      </c>
      <c r="Q176" s="225" t="n">
        <v>0.00962</v>
      </c>
      <c r="R176" s="225" t="n">
        <f aca="false">Q176*H176</f>
        <v>0.1470898</v>
      </c>
      <c r="S176" s="225" t="n">
        <v>0</v>
      </c>
      <c r="T176" s="226" t="n">
        <f aca="false">S176*H176</f>
        <v>0</v>
      </c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R176" s="227" t="s">
        <v>224</v>
      </c>
      <c r="AT176" s="227" t="s">
        <v>220</v>
      </c>
      <c r="AU176" s="227" t="s">
        <v>161</v>
      </c>
      <c r="AY176" s="3" t="s">
        <v>158</v>
      </c>
      <c r="BE176" s="228" t="n">
        <f aca="false">IF(N176="základná",J176,0)</f>
        <v>0</v>
      </c>
      <c r="BF176" s="228" t="n">
        <f aca="false">IF(N176="znížená",J176,0)</f>
        <v>254.58</v>
      </c>
      <c r="BG176" s="228" t="n">
        <f aca="false">IF(N176="zákl. prenesená",J176,0)</f>
        <v>0</v>
      </c>
      <c r="BH176" s="228" t="n">
        <f aca="false">IF(N176="zníž. prenesená",J176,0)</f>
        <v>0</v>
      </c>
      <c r="BI176" s="228" t="n">
        <f aca="false">IF(N176="nulová",J176,0)</f>
        <v>0</v>
      </c>
      <c r="BJ176" s="3" t="s">
        <v>161</v>
      </c>
      <c r="BK176" s="228" t="n">
        <f aca="false">ROUND(I176*H176,2)</f>
        <v>254.58</v>
      </c>
      <c r="BL176" s="3" t="s">
        <v>261</v>
      </c>
      <c r="BM176" s="227" t="s">
        <v>452</v>
      </c>
    </row>
    <row r="177" s="26" customFormat="true" ht="24.15" hidden="false" customHeight="true" outlineLevel="0" collapsed="false">
      <c r="A177" s="19"/>
      <c r="B177" s="20"/>
      <c r="C177" s="216" t="s">
        <v>271</v>
      </c>
      <c r="D177" s="216" t="s">
        <v>162</v>
      </c>
      <c r="E177" s="217" t="s">
        <v>453</v>
      </c>
      <c r="F177" s="218" t="s">
        <v>454</v>
      </c>
      <c r="G177" s="219" t="s">
        <v>165</v>
      </c>
      <c r="H177" s="220" t="n">
        <v>14.99</v>
      </c>
      <c r="I177" s="221" t="n">
        <v>0.81</v>
      </c>
      <c r="J177" s="221" t="n">
        <f aca="false">ROUND(I177*H177,2)</f>
        <v>12.14</v>
      </c>
      <c r="K177" s="222"/>
      <c r="L177" s="25"/>
      <c r="M177" s="223"/>
      <c r="N177" s="224" t="s">
        <v>36</v>
      </c>
      <c r="O177" s="225" t="n">
        <v>0.045</v>
      </c>
      <c r="P177" s="225" t="n">
        <f aca="false">O177*H177</f>
        <v>0.67455</v>
      </c>
      <c r="Q177" s="225" t="n">
        <v>0</v>
      </c>
      <c r="R177" s="225" t="n">
        <f aca="false">Q177*H177</f>
        <v>0</v>
      </c>
      <c r="S177" s="225" t="n">
        <v>0</v>
      </c>
      <c r="T177" s="226" t="n">
        <f aca="false">S177*H177</f>
        <v>0</v>
      </c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R177" s="227" t="s">
        <v>261</v>
      </c>
      <c r="AT177" s="227" t="s">
        <v>162</v>
      </c>
      <c r="AU177" s="227" t="s">
        <v>161</v>
      </c>
      <c r="AY177" s="3" t="s">
        <v>158</v>
      </c>
      <c r="BE177" s="228" t="n">
        <f aca="false">IF(N177="základná",J177,0)</f>
        <v>0</v>
      </c>
      <c r="BF177" s="228" t="n">
        <f aca="false">IF(N177="znížená",J177,0)</f>
        <v>12.14</v>
      </c>
      <c r="BG177" s="228" t="n">
        <f aca="false">IF(N177="zákl. prenesená",J177,0)</f>
        <v>0</v>
      </c>
      <c r="BH177" s="228" t="n">
        <f aca="false">IF(N177="zníž. prenesená",J177,0)</f>
        <v>0</v>
      </c>
      <c r="BI177" s="228" t="n">
        <f aca="false">IF(N177="nulová",J177,0)</f>
        <v>0</v>
      </c>
      <c r="BJ177" s="3" t="s">
        <v>161</v>
      </c>
      <c r="BK177" s="228" t="n">
        <f aca="false">ROUND(I177*H177,2)</f>
        <v>12.14</v>
      </c>
      <c r="BL177" s="3" t="s">
        <v>261</v>
      </c>
      <c r="BM177" s="227" t="s">
        <v>455</v>
      </c>
    </row>
    <row r="178" s="26" customFormat="true" ht="21.75" hidden="false" customHeight="true" outlineLevel="0" collapsed="false">
      <c r="A178" s="19"/>
      <c r="B178" s="20"/>
      <c r="C178" s="229" t="s">
        <v>290</v>
      </c>
      <c r="D178" s="229" t="s">
        <v>220</v>
      </c>
      <c r="E178" s="230" t="s">
        <v>456</v>
      </c>
      <c r="F178" s="231" t="s">
        <v>457</v>
      </c>
      <c r="G178" s="232" t="s">
        <v>165</v>
      </c>
      <c r="H178" s="233" t="n">
        <v>15.44</v>
      </c>
      <c r="I178" s="234" t="n">
        <v>0.51</v>
      </c>
      <c r="J178" s="234" t="n">
        <f aca="false">ROUND(I178*H178,2)</f>
        <v>7.87</v>
      </c>
      <c r="K178" s="235"/>
      <c r="L178" s="236"/>
      <c r="M178" s="237"/>
      <c r="N178" s="238" t="s">
        <v>36</v>
      </c>
      <c r="O178" s="225" t="n">
        <v>0</v>
      </c>
      <c r="P178" s="225" t="n">
        <f aca="false">O178*H178</f>
        <v>0</v>
      </c>
      <c r="Q178" s="225" t="n">
        <v>8E-005</v>
      </c>
      <c r="R178" s="225" t="n">
        <f aca="false">Q178*H178</f>
        <v>0.0012352</v>
      </c>
      <c r="S178" s="225" t="n">
        <v>0</v>
      </c>
      <c r="T178" s="226" t="n">
        <f aca="false">S178*H178</f>
        <v>0</v>
      </c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R178" s="227" t="s">
        <v>224</v>
      </c>
      <c r="AT178" s="227" t="s">
        <v>220</v>
      </c>
      <c r="AU178" s="227" t="s">
        <v>161</v>
      </c>
      <c r="AY178" s="3" t="s">
        <v>158</v>
      </c>
      <c r="BE178" s="228" t="n">
        <f aca="false">IF(N178="základná",J178,0)</f>
        <v>0</v>
      </c>
      <c r="BF178" s="228" t="n">
        <f aca="false">IF(N178="znížená",J178,0)</f>
        <v>7.87</v>
      </c>
      <c r="BG178" s="228" t="n">
        <f aca="false">IF(N178="zákl. prenesená",J178,0)</f>
        <v>0</v>
      </c>
      <c r="BH178" s="228" t="n">
        <f aca="false">IF(N178="zníž. prenesená",J178,0)</f>
        <v>0</v>
      </c>
      <c r="BI178" s="228" t="n">
        <f aca="false">IF(N178="nulová",J178,0)</f>
        <v>0</v>
      </c>
      <c r="BJ178" s="3" t="s">
        <v>161</v>
      </c>
      <c r="BK178" s="228" t="n">
        <f aca="false">ROUND(I178*H178,2)</f>
        <v>7.87</v>
      </c>
      <c r="BL178" s="3" t="s">
        <v>261</v>
      </c>
      <c r="BM178" s="227" t="s">
        <v>458</v>
      </c>
    </row>
    <row r="179" s="26" customFormat="true" ht="24.15" hidden="false" customHeight="true" outlineLevel="0" collapsed="false">
      <c r="A179" s="19"/>
      <c r="B179" s="20"/>
      <c r="C179" s="216" t="s">
        <v>459</v>
      </c>
      <c r="D179" s="216" t="s">
        <v>162</v>
      </c>
      <c r="E179" s="217" t="s">
        <v>460</v>
      </c>
      <c r="F179" s="218" t="s">
        <v>461</v>
      </c>
      <c r="G179" s="219" t="s">
        <v>274</v>
      </c>
      <c r="H179" s="220" t="n">
        <v>159.836</v>
      </c>
      <c r="I179" s="221" t="n">
        <v>1.05</v>
      </c>
      <c r="J179" s="221" t="n">
        <f aca="false">ROUND(I179*H179,2)</f>
        <v>167.83</v>
      </c>
      <c r="K179" s="222"/>
      <c r="L179" s="25"/>
      <c r="M179" s="223"/>
      <c r="N179" s="224" t="s">
        <v>36</v>
      </c>
      <c r="O179" s="225" t="n">
        <v>0</v>
      </c>
      <c r="P179" s="225" t="n">
        <f aca="false">O179*H179</f>
        <v>0</v>
      </c>
      <c r="Q179" s="225" t="n">
        <v>0</v>
      </c>
      <c r="R179" s="225" t="n">
        <f aca="false">Q179*H179</f>
        <v>0</v>
      </c>
      <c r="S179" s="225" t="n">
        <v>0</v>
      </c>
      <c r="T179" s="226" t="n">
        <f aca="false">S179*H179</f>
        <v>0</v>
      </c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R179" s="227" t="s">
        <v>261</v>
      </c>
      <c r="AT179" s="227" t="s">
        <v>162</v>
      </c>
      <c r="AU179" s="227" t="s">
        <v>161</v>
      </c>
      <c r="AY179" s="3" t="s">
        <v>158</v>
      </c>
      <c r="BE179" s="228" t="n">
        <f aca="false">IF(N179="základná",J179,0)</f>
        <v>0</v>
      </c>
      <c r="BF179" s="228" t="n">
        <f aca="false">IF(N179="znížená",J179,0)</f>
        <v>167.83</v>
      </c>
      <c r="BG179" s="228" t="n">
        <f aca="false">IF(N179="zákl. prenesená",J179,0)</f>
        <v>0</v>
      </c>
      <c r="BH179" s="228" t="n">
        <f aca="false">IF(N179="zníž. prenesená",J179,0)</f>
        <v>0</v>
      </c>
      <c r="BI179" s="228" t="n">
        <f aca="false">IF(N179="nulová",J179,0)</f>
        <v>0</v>
      </c>
      <c r="BJ179" s="3" t="s">
        <v>161</v>
      </c>
      <c r="BK179" s="228" t="n">
        <f aca="false">ROUND(I179*H179,2)</f>
        <v>167.83</v>
      </c>
      <c r="BL179" s="3" t="s">
        <v>261</v>
      </c>
      <c r="BM179" s="227" t="s">
        <v>462</v>
      </c>
    </row>
    <row r="180" s="200" customFormat="true" ht="22.8" hidden="false" customHeight="true" outlineLevel="0" collapsed="false">
      <c r="B180" s="201"/>
      <c r="C180" s="202"/>
      <c r="D180" s="203" t="s">
        <v>69</v>
      </c>
      <c r="E180" s="214" t="s">
        <v>463</v>
      </c>
      <c r="F180" s="214" t="s">
        <v>464</v>
      </c>
      <c r="G180" s="202"/>
      <c r="H180" s="202"/>
      <c r="I180" s="202"/>
      <c r="J180" s="215" t="n">
        <f aca="false">BK180</f>
        <v>136.44</v>
      </c>
      <c r="K180" s="202"/>
      <c r="L180" s="206"/>
      <c r="M180" s="207"/>
      <c r="N180" s="208"/>
      <c r="O180" s="208"/>
      <c r="P180" s="209" t="n">
        <f aca="false">SUM(P181:P182)</f>
        <v>1.5370746</v>
      </c>
      <c r="Q180" s="208"/>
      <c r="R180" s="209" t="n">
        <f aca="false">SUM(R181:R182)</f>
        <v>0.112425</v>
      </c>
      <c r="S180" s="208"/>
      <c r="T180" s="210" t="n">
        <f aca="false">SUM(T181:T182)</f>
        <v>0</v>
      </c>
      <c r="AR180" s="211" t="s">
        <v>161</v>
      </c>
      <c r="AT180" s="212" t="s">
        <v>69</v>
      </c>
      <c r="AU180" s="212" t="s">
        <v>78</v>
      </c>
      <c r="AY180" s="211" t="s">
        <v>158</v>
      </c>
      <c r="BK180" s="213" t="n">
        <f aca="false">SUM(BK181:BK182)</f>
        <v>136.44</v>
      </c>
    </row>
    <row r="181" s="26" customFormat="true" ht="21.75" hidden="false" customHeight="true" outlineLevel="0" collapsed="false">
      <c r="A181" s="19"/>
      <c r="B181" s="20"/>
      <c r="C181" s="216" t="s">
        <v>465</v>
      </c>
      <c r="D181" s="216" t="s">
        <v>162</v>
      </c>
      <c r="E181" s="217" t="s">
        <v>466</v>
      </c>
      <c r="F181" s="218" t="s">
        <v>467</v>
      </c>
      <c r="G181" s="219" t="s">
        <v>165</v>
      </c>
      <c r="H181" s="220" t="n">
        <v>14.99</v>
      </c>
      <c r="I181" s="221" t="n">
        <v>9.07</v>
      </c>
      <c r="J181" s="221" t="n">
        <f aca="false">ROUND(I181*H181,2)</f>
        <v>135.96</v>
      </c>
      <c r="K181" s="222"/>
      <c r="L181" s="25"/>
      <c r="M181" s="223"/>
      <c r="N181" s="224" t="s">
        <v>36</v>
      </c>
      <c r="O181" s="225" t="n">
        <v>0.10254</v>
      </c>
      <c r="P181" s="225" t="n">
        <f aca="false">O181*H181</f>
        <v>1.5370746</v>
      </c>
      <c r="Q181" s="225" t="n">
        <v>0.0075</v>
      </c>
      <c r="R181" s="225" t="n">
        <f aca="false">Q181*H181</f>
        <v>0.112425</v>
      </c>
      <c r="S181" s="225" t="n">
        <v>0</v>
      </c>
      <c r="T181" s="226" t="n">
        <f aca="false">S181*H181</f>
        <v>0</v>
      </c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R181" s="227" t="s">
        <v>261</v>
      </c>
      <c r="AT181" s="227" t="s">
        <v>162</v>
      </c>
      <c r="AU181" s="227" t="s">
        <v>161</v>
      </c>
      <c r="AY181" s="3" t="s">
        <v>158</v>
      </c>
      <c r="BE181" s="228" t="n">
        <f aca="false">IF(N181="základná",J181,0)</f>
        <v>0</v>
      </c>
      <c r="BF181" s="228" t="n">
        <f aca="false">IF(N181="znížená",J181,0)</f>
        <v>135.96</v>
      </c>
      <c r="BG181" s="228" t="n">
        <f aca="false">IF(N181="zákl. prenesená",J181,0)</f>
        <v>0</v>
      </c>
      <c r="BH181" s="228" t="n">
        <f aca="false">IF(N181="zníž. prenesená",J181,0)</f>
        <v>0</v>
      </c>
      <c r="BI181" s="228" t="n">
        <f aca="false">IF(N181="nulová",J181,0)</f>
        <v>0</v>
      </c>
      <c r="BJ181" s="3" t="s">
        <v>161</v>
      </c>
      <c r="BK181" s="228" t="n">
        <f aca="false">ROUND(I181*H181,2)</f>
        <v>135.96</v>
      </c>
      <c r="BL181" s="3" t="s">
        <v>261</v>
      </c>
      <c r="BM181" s="227" t="s">
        <v>468</v>
      </c>
    </row>
    <row r="182" s="26" customFormat="true" ht="24.15" hidden="false" customHeight="true" outlineLevel="0" collapsed="false">
      <c r="A182" s="19"/>
      <c r="B182" s="20"/>
      <c r="C182" s="216" t="s">
        <v>286</v>
      </c>
      <c r="D182" s="216" t="s">
        <v>162</v>
      </c>
      <c r="E182" s="217" t="s">
        <v>469</v>
      </c>
      <c r="F182" s="218" t="s">
        <v>470</v>
      </c>
      <c r="G182" s="219" t="s">
        <v>274</v>
      </c>
      <c r="H182" s="220" t="n">
        <v>1.36</v>
      </c>
      <c r="I182" s="221" t="n">
        <v>0.35</v>
      </c>
      <c r="J182" s="221" t="n">
        <f aca="false">ROUND(I182*H182,2)</f>
        <v>0.48</v>
      </c>
      <c r="K182" s="222"/>
      <c r="L182" s="25"/>
      <c r="M182" s="239"/>
      <c r="N182" s="240" t="s">
        <v>36</v>
      </c>
      <c r="O182" s="241" t="n">
        <v>0</v>
      </c>
      <c r="P182" s="241" t="n">
        <f aca="false">O182*H182</f>
        <v>0</v>
      </c>
      <c r="Q182" s="241" t="n">
        <v>0</v>
      </c>
      <c r="R182" s="241" t="n">
        <f aca="false">Q182*H182</f>
        <v>0</v>
      </c>
      <c r="S182" s="241" t="n">
        <v>0</v>
      </c>
      <c r="T182" s="242" t="n">
        <f aca="false">S182*H182</f>
        <v>0</v>
      </c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R182" s="227" t="s">
        <v>261</v>
      </c>
      <c r="AT182" s="227" t="s">
        <v>162</v>
      </c>
      <c r="AU182" s="227" t="s">
        <v>161</v>
      </c>
      <c r="AY182" s="3" t="s">
        <v>158</v>
      </c>
      <c r="BE182" s="228" t="n">
        <f aca="false">IF(N182="základná",J182,0)</f>
        <v>0</v>
      </c>
      <c r="BF182" s="228" t="n">
        <f aca="false">IF(N182="znížená",J182,0)</f>
        <v>0.48</v>
      </c>
      <c r="BG182" s="228" t="n">
        <f aca="false">IF(N182="zákl. prenesená",J182,0)</f>
        <v>0</v>
      </c>
      <c r="BH182" s="228" t="n">
        <f aca="false">IF(N182="zníž. prenesená",J182,0)</f>
        <v>0</v>
      </c>
      <c r="BI182" s="228" t="n">
        <f aca="false">IF(N182="nulová",J182,0)</f>
        <v>0</v>
      </c>
      <c r="BJ182" s="3" t="s">
        <v>161</v>
      </c>
      <c r="BK182" s="228" t="n">
        <f aca="false">ROUND(I182*H182,2)</f>
        <v>0.48</v>
      </c>
      <c r="BL182" s="3" t="s">
        <v>261</v>
      </c>
      <c r="BM182" s="227" t="s">
        <v>471</v>
      </c>
    </row>
    <row r="183" s="26" customFormat="true" ht="6.95" hidden="false" customHeight="true" outlineLevel="0" collapsed="false">
      <c r="A183" s="19"/>
      <c r="B183" s="53"/>
      <c r="C183" s="54"/>
      <c r="D183" s="54"/>
      <c r="E183" s="54"/>
      <c r="F183" s="54"/>
      <c r="G183" s="54"/>
      <c r="H183" s="54"/>
      <c r="I183" s="54"/>
      <c r="J183" s="54"/>
      <c r="K183" s="54"/>
      <c r="L183" s="25"/>
      <c r="M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</row>
  </sheetData>
  <sheetProtection algorithmName="SHA-512" hashValue="fsZJOssXOV0I4kdxomYE/BD1GUs2Lv2FkgDjDoaPSPYGRncb0eJEZZ8rA0z9NzHHhnsYGzMqwosL4dH1Mv3YkA==" saltValue="LlneYIdjtwGO7lTDxJW9iMSW3M1dKz+YaFGU/FS0MKZF4Enn6LphJAe8JhSlPeYcGQo4WxafZrs9re1MsCXbXw==" spinCount="100000" sheet="true" password="f684" objects="true" scenarios="true" formatColumns="false" formatRows="false" autoFilter="false"/>
  <autoFilter ref="C127:K182"/>
  <mergeCells count="9">
    <mergeCell ref="L2:V2"/>
    <mergeCell ref="E7:H7"/>
    <mergeCell ref="E9:H9"/>
    <mergeCell ref="E18:H18"/>
    <mergeCell ref="E27:H27"/>
    <mergeCell ref="E85:H85"/>
    <mergeCell ref="E87:H87"/>
    <mergeCell ref="E118:H118"/>
    <mergeCell ref="E120:H120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M15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1" customFormat="false" ht="12.8" hidden="false" customHeight="false" outlineLevel="0" collapsed="false">
      <c r="A1" s="8"/>
    </row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85</v>
      </c>
    </row>
    <row r="3" customFormat="false" ht="6.95" hidden="false" customHeight="true" outlineLevel="0" collapsed="false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6"/>
      <c r="AT3" s="3" t="s">
        <v>70</v>
      </c>
    </row>
    <row r="4" customFormat="false" ht="24.95" hidden="false" customHeight="true" outlineLevel="0" collapsed="false">
      <c r="B4" s="6"/>
      <c r="D4" s="123" t="s">
        <v>128</v>
      </c>
      <c r="L4" s="6"/>
      <c r="M4" s="124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25" t="s">
        <v>12</v>
      </c>
      <c r="L6" s="6"/>
    </row>
    <row r="7" customFormat="false" ht="16.5" hidden="false" customHeight="true" outlineLevel="0" collapsed="false">
      <c r="B7" s="6"/>
      <c r="E7" s="126" t="str">
        <f aca="false">'Rekapitulácia stavby'!K6</f>
        <v>REKONŠTRUKCIA KULTÚRNEHO DOMU V OBCI NOVÝ RUSKOV</v>
      </c>
      <c r="F7" s="126"/>
      <c r="G7" s="126"/>
      <c r="H7" s="126"/>
      <c r="L7" s="6"/>
    </row>
    <row r="8" s="26" customFormat="true" ht="12" hidden="false" customHeight="true" outlineLevel="0" collapsed="false">
      <c r="A8" s="19"/>
      <c r="B8" s="25"/>
      <c r="C8" s="19"/>
      <c r="D8" s="125" t="s">
        <v>129</v>
      </c>
      <c r="E8" s="19"/>
      <c r="F8" s="19"/>
      <c r="G8" s="19"/>
      <c r="H8" s="19"/>
      <c r="I8" s="19"/>
      <c r="J8" s="19"/>
      <c r="K8" s="19"/>
      <c r="L8" s="50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26" customFormat="true" ht="30" hidden="false" customHeight="true" outlineLevel="0" collapsed="false">
      <c r="A9" s="19"/>
      <c r="B9" s="25"/>
      <c r="C9" s="19"/>
      <c r="D9" s="19"/>
      <c r="E9" s="127" t="s">
        <v>472</v>
      </c>
      <c r="F9" s="127"/>
      <c r="G9" s="127"/>
      <c r="H9" s="127"/>
      <c r="I9" s="19"/>
      <c r="J9" s="19"/>
      <c r="K9" s="19"/>
      <c r="L9" s="50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="26" customFormat="true" ht="12.8" hidden="false" customHeight="false" outlineLevel="0" collapsed="false">
      <c r="A10" s="19"/>
      <c r="B10" s="25"/>
      <c r="C10" s="19"/>
      <c r="D10" s="19"/>
      <c r="E10" s="19"/>
      <c r="F10" s="19"/>
      <c r="G10" s="19"/>
      <c r="H10" s="19"/>
      <c r="I10" s="19"/>
      <c r="J10" s="19"/>
      <c r="K10" s="19"/>
      <c r="L10" s="50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26" customFormat="true" ht="12" hidden="false" customHeight="true" outlineLevel="0" collapsed="false">
      <c r="A11" s="19"/>
      <c r="B11" s="25"/>
      <c r="C11" s="19"/>
      <c r="D11" s="125" t="s">
        <v>14</v>
      </c>
      <c r="E11" s="19"/>
      <c r="F11" s="128"/>
      <c r="G11" s="19"/>
      <c r="H11" s="19"/>
      <c r="I11" s="125" t="s">
        <v>15</v>
      </c>
      <c r="J11" s="128"/>
      <c r="K11" s="19"/>
      <c r="L11" s="50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="26" customFormat="true" ht="12" hidden="false" customHeight="true" outlineLevel="0" collapsed="false">
      <c r="A12" s="19"/>
      <c r="B12" s="25"/>
      <c r="C12" s="19"/>
      <c r="D12" s="125" t="s">
        <v>16</v>
      </c>
      <c r="E12" s="19"/>
      <c r="F12" s="128" t="s">
        <v>25</v>
      </c>
      <c r="G12" s="19"/>
      <c r="H12" s="19"/>
      <c r="I12" s="125" t="s">
        <v>18</v>
      </c>
      <c r="J12" s="129" t="str">
        <f aca="false">'Rekapitulácia stavby'!AN8</f>
        <v>12. 2022</v>
      </c>
      <c r="K12" s="19"/>
      <c r="L12" s="50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26" customFormat="true" ht="10.8" hidden="false" customHeight="true" outlineLevel="0" collapsed="false">
      <c r="A13" s="19"/>
      <c r="B13" s="25"/>
      <c r="C13" s="19"/>
      <c r="D13" s="19"/>
      <c r="E13" s="19"/>
      <c r="F13" s="19"/>
      <c r="G13" s="19"/>
      <c r="H13" s="19"/>
      <c r="I13" s="19"/>
      <c r="J13" s="19"/>
      <c r="K13" s="19"/>
      <c r="L13" s="50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="26" customFormat="true" ht="12" hidden="false" customHeight="true" outlineLevel="0" collapsed="false">
      <c r="A14" s="19"/>
      <c r="B14" s="25"/>
      <c r="C14" s="19"/>
      <c r="D14" s="125" t="s">
        <v>20</v>
      </c>
      <c r="E14" s="19"/>
      <c r="F14" s="19"/>
      <c r="G14" s="19"/>
      <c r="H14" s="19"/>
      <c r="I14" s="125" t="s">
        <v>21</v>
      </c>
      <c r="J14" s="128" t="str">
        <f aca="false">IF('Rekapitulácia stavby'!AN10="","",'Rekapitulácia stavby'!AN10)</f>
        <v/>
      </c>
      <c r="K14" s="19"/>
      <c r="L14" s="50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26" customFormat="true" ht="18" hidden="false" customHeight="true" outlineLevel="0" collapsed="false">
      <c r="A15" s="19"/>
      <c r="B15" s="25"/>
      <c r="C15" s="19"/>
      <c r="D15" s="19"/>
      <c r="E15" s="128" t="str">
        <f aca="false">IF('Rekapitulácia stavby'!E11="","",'Rekapitulácia stavby'!E11)</f>
        <v>Obec Nový Ruskov</v>
      </c>
      <c r="F15" s="19"/>
      <c r="G15" s="19"/>
      <c r="H15" s="19"/>
      <c r="I15" s="125" t="s">
        <v>23</v>
      </c>
      <c r="J15" s="128" t="str">
        <f aca="false">IF('Rekapitulácia stavby'!AN11="","",'Rekapitulácia stavby'!AN11)</f>
        <v/>
      </c>
      <c r="K15" s="19"/>
      <c r="L15" s="50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="26" customFormat="true" ht="6.95" hidden="false" customHeight="true" outlineLevel="0" collapsed="false">
      <c r="A16" s="19"/>
      <c r="B16" s="25"/>
      <c r="C16" s="19"/>
      <c r="D16" s="19"/>
      <c r="E16" s="19"/>
      <c r="F16" s="19"/>
      <c r="G16" s="19"/>
      <c r="H16" s="19"/>
      <c r="I16" s="19"/>
      <c r="J16" s="19"/>
      <c r="K16" s="19"/>
      <c r="L16" s="50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="26" customFormat="true" ht="12" hidden="false" customHeight="true" outlineLevel="0" collapsed="false">
      <c r="A17" s="19"/>
      <c r="B17" s="25"/>
      <c r="C17" s="19"/>
      <c r="D17" s="125" t="s">
        <v>24</v>
      </c>
      <c r="E17" s="19"/>
      <c r="F17" s="19"/>
      <c r="G17" s="19"/>
      <c r="H17" s="19"/>
      <c r="I17" s="125" t="s">
        <v>21</v>
      </c>
      <c r="J17" s="128" t="n">
        <f aca="false">'Rekapitulácia stavby'!AN13</f>
        <v>0</v>
      </c>
      <c r="K17" s="19"/>
      <c r="L17" s="50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26" customFormat="true" ht="18" hidden="false" customHeight="true" outlineLevel="0" collapsed="false">
      <c r="A18" s="19"/>
      <c r="B18" s="25"/>
      <c r="C18" s="19"/>
      <c r="D18" s="19"/>
      <c r="E18" s="130" t="str">
        <f aca="false">'Rekapitulácia stavby'!E14</f>
        <v> </v>
      </c>
      <c r="F18" s="130"/>
      <c r="G18" s="130"/>
      <c r="H18" s="130"/>
      <c r="I18" s="125" t="s">
        <v>23</v>
      </c>
      <c r="J18" s="128" t="n">
        <f aca="false">'Rekapitulácia stavby'!AN14</f>
        <v>0</v>
      </c>
      <c r="K18" s="19"/>
      <c r="L18" s="50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="26" customFormat="true" ht="6.95" hidden="false" customHeight="true" outlineLevel="0" collapsed="false">
      <c r="A19" s="19"/>
      <c r="B19" s="25"/>
      <c r="C19" s="19"/>
      <c r="D19" s="19"/>
      <c r="E19" s="19"/>
      <c r="F19" s="19"/>
      <c r="G19" s="19"/>
      <c r="H19" s="19"/>
      <c r="I19" s="19"/>
      <c r="J19" s="19"/>
      <c r="K19" s="19"/>
      <c r="L19" s="50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26" customFormat="true" ht="12" hidden="false" customHeight="true" outlineLevel="0" collapsed="false">
      <c r="A20" s="19"/>
      <c r="B20" s="25"/>
      <c r="C20" s="19"/>
      <c r="D20" s="125" t="s">
        <v>26</v>
      </c>
      <c r="E20" s="19"/>
      <c r="F20" s="19"/>
      <c r="G20" s="19"/>
      <c r="H20" s="19"/>
      <c r="I20" s="125" t="s">
        <v>21</v>
      </c>
      <c r="J20" s="128" t="str">
        <f aca="false">IF('Rekapitulácia stavby'!AN16="","",'Rekapitulácia stavby'!AN16)</f>
        <v/>
      </c>
      <c r="K20" s="19"/>
      <c r="L20" s="50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="26" customFormat="true" ht="18" hidden="false" customHeight="true" outlineLevel="0" collapsed="false">
      <c r="A21" s="19"/>
      <c r="B21" s="25"/>
      <c r="C21" s="19"/>
      <c r="D21" s="19"/>
      <c r="E21" s="128" t="str">
        <f aca="false">IF('Rekapitulácia stavby'!E17="","",'Rekapitulácia stavby'!E17)</f>
        <v> </v>
      </c>
      <c r="F21" s="19"/>
      <c r="G21" s="19"/>
      <c r="H21" s="19"/>
      <c r="I21" s="125" t="s">
        <v>23</v>
      </c>
      <c r="J21" s="128" t="str">
        <f aca="false">IF('Rekapitulácia stavby'!AN17="","",'Rekapitulácia stavby'!AN17)</f>
        <v/>
      </c>
      <c r="K21" s="19"/>
      <c r="L21" s="50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="26" customFormat="true" ht="6.95" hidden="false" customHeight="true" outlineLevel="0" collapsed="false">
      <c r="A22" s="19"/>
      <c r="B22" s="25"/>
      <c r="C22" s="19"/>
      <c r="D22" s="19"/>
      <c r="E22" s="19"/>
      <c r="F22" s="19"/>
      <c r="G22" s="19"/>
      <c r="H22" s="19"/>
      <c r="I22" s="19"/>
      <c r="J22" s="19"/>
      <c r="K22" s="19"/>
      <c r="L22" s="50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="26" customFormat="true" ht="12" hidden="false" customHeight="true" outlineLevel="0" collapsed="false">
      <c r="A23" s="19"/>
      <c r="B23" s="25"/>
      <c r="C23" s="19"/>
      <c r="D23" s="125" t="s">
        <v>28</v>
      </c>
      <c r="E23" s="19"/>
      <c r="F23" s="19"/>
      <c r="G23" s="19"/>
      <c r="H23" s="19"/>
      <c r="I23" s="125" t="s">
        <v>21</v>
      </c>
      <c r="J23" s="128" t="str">
        <f aca="false">IF('Rekapitulácia stavby'!AN19="","",'Rekapitulácia stavby'!AN19)</f>
        <v/>
      </c>
      <c r="K23" s="19"/>
      <c r="L23" s="50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="26" customFormat="true" ht="18" hidden="false" customHeight="true" outlineLevel="0" collapsed="false">
      <c r="A24" s="19"/>
      <c r="B24" s="25"/>
      <c r="C24" s="19"/>
      <c r="D24" s="19"/>
      <c r="E24" s="128" t="str">
        <f aca="false">IF('Rekapitulácia stavby'!E20="","",'Rekapitulácia stavby'!E20)</f>
        <v> </v>
      </c>
      <c r="F24" s="19"/>
      <c r="G24" s="19"/>
      <c r="H24" s="19"/>
      <c r="I24" s="125" t="s">
        <v>23</v>
      </c>
      <c r="J24" s="128" t="str">
        <f aca="false">IF('Rekapitulácia stavby'!AN20="","",'Rekapitulácia stavby'!AN20)</f>
        <v/>
      </c>
      <c r="K24" s="19"/>
      <c r="L24" s="50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="26" customFormat="true" ht="6.95" hidden="false" customHeight="true" outlineLevel="0" collapsed="false">
      <c r="A25" s="19"/>
      <c r="B25" s="25"/>
      <c r="C25" s="19"/>
      <c r="D25" s="19"/>
      <c r="E25" s="19"/>
      <c r="F25" s="19"/>
      <c r="G25" s="19"/>
      <c r="H25" s="19"/>
      <c r="I25" s="19"/>
      <c r="J25" s="19"/>
      <c r="K25" s="19"/>
      <c r="L25" s="50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="26" customFormat="true" ht="12" hidden="false" customHeight="true" outlineLevel="0" collapsed="false">
      <c r="A26" s="19"/>
      <c r="B26" s="25"/>
      <c r="C26" s="19"/>
      <c r="D26" s="125" t="s">
        <v>29</v>
      </c>
      <c r="E26" s="19"/>
      <c r="F26" s="19"/>
      <c r="G26" s="19"/>
      <c r="H26" s="19"/>
      <c r="I26" s="19"/>
      <c r="J26" s="19"/>
      <c r="K26" s="19"/>
      <c r="L26" s="50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="135" customFormat="true" ht="16.5" hidden="false" customHeight="true" outlineLevel="0" collapsed="false">
      <c r="A27" s="131"/>
      <c r="B27" s="132"/>
      <c r="C27" s="131"/>
      <c r="D27" s="131"/>
      <c r="E27" s="133"/>
      <c r="F27" s="133"/>
      <c r="G27" s="133"/>
      <c r="H27" s="133"/>
      <c r="I27" s="131"/>
      <c r="J27" s="131"/>
      <c r="K27" s="131"/>
      <c r="L27" s="134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6" customFormat="true" ht="6.95" hidden="false" customHeight="true" outlineLevel="0" collapsed="false">
      <c r="A28" s="19"/>
      <c r="B28" s="25"/>
      <c r="C28" s="19"/>
      <c r="D28" s="19"/>
      <c r="E28" s="19"/>
      <c r="F28" s="19"/>
      <c r="G28" s="19"/>
      <c r="H28" s="19"/>
      <c r="I28" s="19"/>
      <c r="J28" s="19"/>
      <c r="K28" s="19"/>
      <c r="L28" s="50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="26" customFormat="true" ht="6.95" hidden="false" customHeight="true" outlineLevel="0" collapsed="false">
      <c r="A29" s="19"/>
      <c r="B29" s="25"/>
      <c r="C29" s="19"/>
      <c r="D29" s="136"/>
      <c r="E29" s="136"/>
      <c r="F29" s="136"/>
      <c r="G29" s="136"/>
      <c r="H29" s="136"/>
      <c r="I29" s="136"/>
      <c r="J29" s="136"/>
      <c r="K29" s="136"/>
      <c r="L29" s="50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="26" customFormat="true" ht="25.45" hidden="false" customHeight="true" outlineLevel="0" collapsed="false">
      <c r="A30" s="19"/>
      <c r="B30" s="25"/>
      <c r="C30" s="19"/>
      <c r="D30" s="137" t="s">
        <v>30</v>
      </c>
      <c r="E30" s="19"/>
      <c r="F30" s="19"/>
      <c r="G30" s="19"/>
      <c r="H30" s="19"/>
      <c r="I30" s="19"/>
      <c r="J30" s="138" t="n">
        <f aca="false">ROUND(J124, 2)</f>
        <v>11425.27</v>
      </c>
      <c r="K30" s="19"/>
      <c r="L30" s="50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="26" customFormat="true" ht="6.95" hidden="false" customHeight="true" outlineLevel="0" collapsed="false">
      <c r="A31" s="19"/>
      <c r="B31" s="25"/>
      <c r="C31" s="19"/>
      <c r="D31" s="136"/>
      <c r="E31" s="136"/>
      <c r="F31" s="136"/>
      <c r="G31" s="136"/>
      <c r="H31" s="136"/>
      <c r="I31" s="136"/>
      <c r="J31" s="136"/>
      <c r="K31" s="136"/>
      <c r="L31" s="50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26" customFormat="true" ht="14.4" hidden="false" customHeight="true" outlineLevel="0" collapsed="false">
      <c r="A32" s="19"/>
      <c r="B32" s="25"/>
      <c r="C32" s="19"/>
      <c r="D32" s="19"/>
      <c r="E32" s="19"/>
      <c r="F32" s="139" t="s">
        <v>32</v>
      </c>
      <c r="G32" s="19"/>
      <c r="H32" s="19"/>
      <c r="I32" s="139" t="s">
        <v>31</v>
      </c>
      <c r="J32" s="139" t="s">
        <v>33</v>
      </c>
      <c r="K32" s="19"/>
      <c r="L32" s="50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="26" customFormat="true" ht="14.4" hidden="false" customHeight="true" outlineLevel="0" collapsed="false">
      <c r="A33" s="19"/>
      <c r="B33" s="25"/>
      <c r="C33" s="19"/>
      <c r="D33" s="140" t="s">
        <v>34</v>
      </c>
      <c r="E33" s="141" t="s">
        <v>35</v>
      </c>
      <c r="F33" s="142" t="n">
        <f aca="false">ROUND((SUM(BE124:BE151)),  2)</f>
        <v>0</v>
      </c>
      <c r="G33" s="143"/>
      <c r="H33" s="143"/>
      <c r="I33" s="144" t="n">
        <v>0.2</v>
      </c>
      <c r="J33" s="142" t="n">
        <f aca="false">ROUND(((SUM(BE124:BE151))*I33),  2)</f>
        <v>0</v>
      </c>
      <c r="K33" s="19"/>
      <c r="L33" s="50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="26" customFormat="true" ht="14.4" hidden="false" customHeight="true" outlineLevel="0" collapsed="false">
      <c r="A34" s="19"/>
      <c r="B34" s="25"/>
      <c r="C34" s="19"/>
      <c r="D34" s="19"/>
      <c r="E34" s="141" t="s">
        <v>36</v>
      </c>
      <c r="F34" s="145" t="n">
        <f aca="false">ROUND((SUM(BF124:BF151)),  2)</f>
        <v>11425.27</v>
      </c>
      <c r="G34" s="19"/>
      <c r="H34" s="19"/>
      <c r="I34" s="146" t="n">
        <v>0.2</v>
      </c>
      <c r="J34" s="145" t="n">
        <f aca="false">ROUND(((SUM(BF124:BF151))*I34),  2)</f>
        <v>2285.05</v>
      </c>
      <c r="K34" s="19"/>
      <c r="L34" s="50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26" customFormat="true" ht="14.4" hidden="true" customHeight="true" outlineLevel="0" collapsed="false">
      <c r="A35" s="19"/>
      <c r="B35" s="25"/>
      <c r="C35" s="19"/>
      <c r="D35" s="19"/>
      <c r="E35" s="125" t="s">
        <v>37</v>
      </c>
      <c r="F35" s="145" t="n">
        <f aca="false">ROUND((SUM(BG124:BG151)),  2)</f>
        <v>0</v>
      </c>
      <c r="G35" s="19"/>
      <c r="H35" s="19"/>
      <c r="I35" s="146" t="n">
        <v>0.2</v>
      </c>
      <c r="J35" s="145" t="n">
        <f aca="false">0</f>
        <v>0</v>
      </c>
      <c r="K35" s="19"/>
      <c r="L35" s="50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26" customFormat="true" ht="14.4" hidden="true" customHeight="true" outlineLevel="0" collapsed="false">
      <c r="A36" s="19"/>
      <c r="B36" s="25"/>
      <c r="C36" s="19"/>
      <c r="D36" s="19"/>
      <c r="E36" s="125" t="s">
        <v>38</v>
      </c>
      <c r="F36" s="145" t="n">
        <f aca="false">ROUND((SUM(BH124:BH151)),  2)</f>
        <v>0</v>
      </c>
      <c r="G36" s="19"/>
      <c r="H36" s="19"/>
      <c r="I36" s="146" t="n">
        <v>0.2</v>
      </c>
      <c r="J36" s="145" t="n">
        <f aca="false">0</f>
        <v>0</v>
      </c>
      <c r="K36" s="19"/>
      <c r="L36" s="50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="26" customFormat="true" ht="14.4" hidden="true" customHeight="true" outlineLevel="0" collapsed="false">
      <c r="A37" s="19"/>
      <c r="B37" s="25"/>
      <c r="C37" s="19"/>
      <c r="D37" s="19"/>
      <c r="E37" s="141" t="s">
        <v>39</v>
      </c>
      <c r="F37" s="142" t="n">
        <f aca="false">ROUND((SUM(BI124:BI151)),  2)</f>
        <v>0</v>
      </c>
      <c r="G37" s="143"/>
      <c r="H37" s="143"/>
      <c r="I37" s="144" t="n">
        <v>0</v>
      </c>
      <c r="J37" s="142" t="n">
        <f aca="false">0</f>
        <v>0</v>
      </c>
      <c r="K37" s="19"/>
      <c r="L37" s="50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="26" customFormat="true" ht="6.95" hidden="false" customHeight="true" outlineLevel="0" collapsed="false">
      <c r="A38" s="19"/>
      <c r="B38" s="25"/>
      <c r="C38" s="19"/>
      <c r="D38" s="19"/>
      <c r="E38" s="19"/>
      <c r="F38" s="19"/>
      <c r="G38" s="19"/>
      <c r="H38" s="19"/>
      <c r="I38" s="19"/>
      <c r="J38" s="19"/>
      <c r="K38" s="19"/>
      <c r="L38" s="50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="26" customFormat="true" ht="25.45" hidden="false" customHeight="true" outlineLevel="0" collapsed="false">
      <c r="A39" s="19"/>
      <c r="B39" s="25"/>
      <c r="C39" s="147"/>
      <c r="D39" s="148" t="s">
        <v>40</v>
      </c>
      <c r="E39" s="149"/>
      <c r="F39" s="149"/>
      <c r="G39" s="150" t="s">
        <v>41</v>
      </c>
      <c r="H39" s="151" t="s">
        <v>42</v>
      </c>
      <c r="I39" s="149"/>
      <c r="J39" s="152" t="n">
        <f aca="false">SUM(J30:J37)</f>
        <v>13710.32</v>
      </c>
      <c r="K39" s="153"/>
      <c r="L39" s="50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="26" customFormat="true" ht="14.4" hidden="false" customHeight="true" outlineLevel="0" collapsed="false">
      <c r="A40" s="19"/>
      <c r="B40" s="25"/>
      <c r="C40" s="19"/>
      <c r="D40" s="19"/>
      <c r="E40" s="19"/>
      <c r="F40" s="19"/>
      <c r="G40" s="19"/>
      <c r="H40" s="19"/>
      <c r="I40" s="19"/>
      <c r="J40" s="19"/>
      <c r="K40" s="19"/>
      <c r="L40" s="50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6" customFormat="true" ht="14.4" hidden="false" customHeight="true" outlineLevel="0" collapsed="false">
      <c r="B50" s="50"/>
      <c r="D50" s="154" t="s">
        <v>43</v>
      </c>
      <c r="E50" s="155"/>
      <c r="F50" s="155"/>
      <c r="G50" s="154" t="s">
        <v>44</v>
      </c>
      <c r="H50" s="155"/>
      <c r="I50" s="155"/>
      <c r="J50" s="155"/>
      <c r="K50" s="155"/>
      <c r="L50" s="50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6" customFormat="true" ht="12.8" hidden="false" customHeight="false" outlineLevel="0" collapsed="false">
      <c r="A61" s="19"/>
      <c r="B61" s="25"/>
      <c r="C61" s="19"/>
      <c r="D61" s="156" t="s">
        <v>45</v>
      </c>
      <c r="E61" s="157"/>
      <c r="F61" s="158" t="s">
        <v>46</v>
      </c>
      <c r="G61" s="156" t="s">
        <v>45</v>
      </c>
      <c r="H61" s="157"/>
      <c r="I61" s="157"/>
      <c r="J61" s="159" t="s">
        <v>46</v>
      </c>
      <c r="K61" s="157"/>
      <c r="L61" s="50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6" customFormat="true" ht="12.8" hidden="false" customHeight="false" outlineLevel="0" collapsed="false">
      <c r="A65" s="19"/>
      <c r="B65" s="25"/>
      <c r="C65" s="19"/>
      <c r="D65" s="154" t="s">
        <v>47</v>
      </c>
      <c r="E65" s="160"/>
      <c r="F65" s="160"/>
      <c r="G65" s="154" t="s">
        <v>48</v>
      </c>
      <c r="H65" s="160"/>
      <c r="I65" s="160"/>
      <c r="J65" s="160"/>
      <c r="K65" s="160"/>
      <c r="L65" s="50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6" customFormat="true" ht="12.8" hidden="false" customHeight="false" outlineLevel="0" collapsed="false">
      <c r="A76" s="19"/>
      <c r="B76" s="25"/>
      <c r="C76" s="19"/>
      <c r="D76" s="156" t="s">
        <v>45</v>
      </c>
      <c r="E76" s="157"/>
      <c r="F76" s="158" t="s">
        <v>46</v>
      </c>
      <c r="G76" s="156" t="s">
        <v>45</v>
      </c>
      <c r="H76" s="157"/>
      <c r="I76" s="157"/>
      <c r="J76" s="159" t="s">
        <v>46</v>
      </c>
      <c r="K76" s="157"/>
      <c r="L76" s="50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="26" customFormat="true" ht="14.4" hidden="false" customHeight="true" outlineLevel="0" collapsed="false">
      <c r="A77" s="19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50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="26" customFormat="true" ht="6.95" hidden="false" customHeight="true" outlineLevel="0" collapsed="false">
      <c r="A81" s="19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50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="26" customFormat="true" ht="24.95" hidden="false" customHeight="true" outlineLevel="0" collapsed="false">
      <c r="A82" s="19"/>
      <c r="B82" s="20"/>
      <c r="C82" s="9" t="s">
        <v>131</v>
      </c>
      <c r="D82" s="21"/>
      <c r="E82" s="21"/>
      <c r="F82" s="21"/>
      <c r="G82" s="21"/>
      <c r="H82" s="21"/>
      <c r="I82" s="21"/>
      <c r="J82" s="21"/>
      <c r="K82" s="21"/>
      <c r="L82" s="50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="26" customFormat="true" ht="6.95" hidden="false" customHeight="true" outlineLevel="0" collapsed="false">
      <c r="A83" s="19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50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="26" customFormat="true" ht="12" hidden="false" customHeight="true" outlineLevel="0" collapsed="false">
      <c r="A84" s="19"/>
      <c r="B84" s="20"/>
      <c r="C84" s="15" t="s">
        <v>12</v>
      </c>
      <c r="D84" s="21"/>
      <c r="E84" s="21"/>
      <c r="F84" s="21"/>
      <c r="G84" s="21"/>
      <c r="H84" s="21"/>
      <c r="I84" s="21"/>
      <c r="J84" s="21"/>
      <c r="K84" s="21"/>
      <c r="L84" s="50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="26" customFormat="true" ht="16.5" hidden="false" customHeight="true" outlineLevel="0" collapsed="false">
      <c r="A85" s="19"/>
      <c r="B85" s="20"/>
      <c r="C85" s="21"/>
      <c r="D85" s="21"/>
      <c r="E85" s="165" t="str">
        <f aca="false">E7</f>
        <v>REKONŠTRUKCIA KULTÚRNEHO DOMU V OBCI NOVÝ RUSKOV</v>
      </c>
      <c r="F85" s="165"/>
      <c r="G85" s="165"/>
      <c r="H85" s="165"/>
      <c r="I85" s="21"/>
      <c r="J85" s="21"/>
      <c r="K85" s="21"/>
      <c r="L85" s="50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="26" customFormat="true" ht="12" hidden="false" customHeight="true" outlineLevel="0" collapsed="false">
      <c r="A86" s="19"/>
      <c r="B86" s="20"/>
      <c r="C86" s="15" t="s">
        <v>129</v>
      </c>
      <c r="D86" s="21"/>
      <c r="E86" s="21"/>
      <c r="F86" s="21"/>
      <c r="G86" s="21"/>
      <c r="H86" s="21"/>
      <c r="I86" s="21"/>
      <c r="J86" s="21"/>
      <c r="K86" s="21"/>
      <c r="L86" s="50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="26" customFormat="true" ht="30" hidden="false" customHeight="true" outlineLevel="0" collapsed="false">
      <c r="A87" s="19"/>
      <c r="B87" s="20"/>
      <c r="C87" s="21"/>
      <c r="D87" s="21"/>
      <c r="E87" s="65" t="str">
        <f aca="false">E9</f>
        <v>A1.11 - Zlepšenie TOK steny vykurovaného priestoru k priľahlej zemine</v>
      </c>
      <c r="F87" s="65"/>
      <c r="G87" s="65"/>
      <c r="H87" s="65"/>
      <c r="I87" s="21"/>
      <c r="J87" s="21"/>
      <c r="K87" s="21"/>
      <c r="L87" s="50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="26" customFormat="true" ht="6.95" hidden="false" customHeight="true" outlineLevel="0" collapsed="false">
      <c r="A88" s="19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50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="26" customFormat="true" ht="12" hidden="false" customHeight="true" outlineLevel="0" collapsed="false">
      <c r="A89" s="19"/>
      <c r="B89" s="20"/>
      <c r="C89" s="15" t="s">
        <v>16</v>
      </c>
      <c r="D89" s="21"/>
      <c r="E89" s="21"/>
      <c r="F89" s="16" t="str">
        <f aca="false">F12</f>
        <v> </v>
      </c>
      <c r="G89" s="21"/>
      <c r="H89" s="21"/>
      <c r="I89" s="15" t="s">
        <v>18</v>
      </c>
      <c r="J89" s="166" t="str">
        <f aca="false">IF(J12="","",J12)</f>
        <v>12. 2022</v>
      </c>
      <c r="K89" s="21"/>
      <c r="L89" s="50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="26" customFormat="true" ht="6.95" hidden="false" customHeight="true" outlineLevel="0" collapsed="false">
      <c r="A90" s="19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50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="26" customFormat="true" ht="15.15" hidden="false" customHeight="true" outlineLevel="0" collapsed="false">
      <c r="A91" s="19"/>
      <c r="B91" s="20"/>
      <c r="C91" s="15" t="s">
        <v>20</v>
      </c>
      <c r="D91" s="21"/>
      <c r="E91" s="21"/>
      <c r="F91" s="16" t="str">
        <f aca="false">E15</f>
        <v>Obec Nový Ruskov</v>
      </c>
      <c r="G91" s="21"/>
      <c r="H91" s="21"/>
      <c r="I91" s="15" t="s">
        <v>26</v>
      </c>
      <c r="J91" s="167" t="str">
        <f aca="false">E21</f>
        <v> </v>
      </c>
      <c r="K91" s="21"/>
      <c r="L91" s="50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="26" customFormat="true" ht="15.15" hidden="false" customHeight="true" outlineLevel="0" collapsed="false">
      <c r="A92" s="19"/>
      <c r="B92" s="20"/>
      <c r="C92" s="15" t="s">
        <v>24</v>
      </c>
      <c r="D92" s="21"/>
      <c r="E92" s="21"/>
      <c r="F92" s="16" t="str">
        <f aca="false">IF(E18="","",E18)</f>
        <v> </v>
      </c>
      <c r="G92" s="21"/>
      <c r="H92" s="21"/>
      <c r="I92" s="15" t="s">
        <v>28</v>
      </c>
      <c r="J92" s="167" t="str">
        <f aca="false">E24</f>
        <v> </v>
      </c>
      <c r="K92" s="21"/>
      <c r="L92" s="50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="26" customFormat="true" ht="10.3" hidden="false" customHeight="true" outlineLevel="0" collapsed="false">
      <c r="A93" s="19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50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="26" customFormat="true" ht="29.3" hidden="false" customHeight="true" outlineLevel="0" collapsed="false">
      <c r="A94" s="19"/>
      <c r="B94" s="20"/>
      <c r="C94" s="168" t="s">
        <v>132</v>
      </c>
      <c r="D94" s="169"/>
      <c r="E94" s="169"/>
      <c r="F94" s="169"/>
      <c r="G94" s="169"/>
      <c r="H94" s="169"/>
      <c r="I94" s="169"/>
      <c r="J94" s="170" t="s">
        <v>133</v>
      </c>
      <c r="K94" s="169"/>
      <c r="L94" s="50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="26" customFormat="true" ht="10.3" hidden="false" customHeight="true" outlineLevel="0" collapsed="false">
      <c r="A95" s="19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50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="26" customFormat="true" ht="22.8" hidden="false" customHeight="true" outlineLevel="0" collapsed="false">
      <c r="A96" s="19"/>
      <c r="B96" s="20"/>
      <c r="C96" s="171" t="s">
        <v>134</v>
      </c>
      <c r="D96" s="21"/>
      <c r="E96" s="21"/>
      <c r="F96" s="21"/>
      <c r="G96" s="21"/>
      <c r="H96" s="21"/>
      <c r="I96" s="21"/>
      <c r="J96" s="172" t="n">
        <f aca="false">J124</f>
        <v>11425.27</v>
      </c>
      <c r="K96" s="21"/>
      <c r="L96" s="50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U96" s="3" t="s">
        <v>135</v>
      </c>
    </row>
    <row r="97" s="173" customFormat="true" ht="24.95" hidden="false" customHeight="true" outlineLevel="0" collapsed="false">
      <c r="B97" s="174"/>
      <c r="C97" s="175"/>
      <c r="D97" s="176" t="s">
        <v>136</v>
      </c>
      <c r="E97" s="177"/>
      <c r="F97" s="177"/>
      <c r="G97" s="177"/>
      <c r="H97" s="177"/>
      <c r="I97" s="177"/>
      <c r="J97" s="178" t="n">
        <f aca="false">J125</f>
        <v>10974.16</v>
      </c>
      <c r="K97" s="175"/>
      <c r="L97" s="179"/>
    </row>
    <row r="98" s="180" customFormat="true" ht="19.95" hidden="false" customHeight="true" outlineLevel="0" collapsed="false">
      <c r="B98" s="181"/>
      <c r="C98" s="182"/>
      <c r="D98" s="183" t="s">
        <v>317</v>
      </c>
      <c r="E98" s="184"/>
      <c r="F98" s="184"/>
      <c r="G98" s="184"/>
      <c r="H98" s="184"/>
      <c r="I98" s="184"/>
      <c r="J98" s="185" t="n">
        <f aca="false">J126</f>
        <v>3566.33</v>
      </c>
      <c r="K98" s="182"/>
      <c r="L98" s="186"/>
    </row>
    <row r="99" s="180" customFormat="true" ht="19.95" hidden="false" customHeight="true" outlineLevel="0" collapsed="false">
      <c r="B99" s="181"/>
      <c r="C99" s="182"/>
      <c r="D99" s="183" t="s">
        <v>473</v>
      </c>
      <c r="E99" s="184"/>
      <c r="F99" s="184"/>
      <c r="G99" s="184"/>
      <c r="H99" s="184"/>
      <c r="I99" s="184"/>
      <c r="J99" s="185" t="n">
        <f aca="false">J132</f>
        <v>973.03</v>
      </c>
      <c r="K99" s="182"/>
      <c r="L99" s="186"/>
    </row>
    <row r="100" s="180" customFormat="true" ht="19.95" hidden="false" customHeight="true" outlineLevel="0" collapsed="false">
      <c r="B100" s="181"/>
      <c r="C100" s="182"/>
      <c r="D100" s="183" t="s">
        <v>137</v>
      </c>
      <c r="E100" s="184"/>
      <c r="F100" s="184"/>
      <c r="G100" s="184"/>
      <c r="H100" s="184"/>
      <c r="I100" s="184"/>
      <c r="J100" s="185" t="n">
        <f aca="false">J134</f>
        <v>2848.58</v>
      </c>
      <c r="K100" s="182"/>
      <c r="L100" s="186"/>
    </row>
    <row r="101" s="180" customFormat="true" ht="19.95" hidden="false" customHeight="true" outlineLevel="0" collapsed="false">
      <c r="B101" s="181"/>
      <c r="C101" s="182"/>
      <c r="D101" s="183" t="s">
        <v>138</v>
      </c>
      <c r="E101" s="184"/>
      <c r="F101" s="184"/>
      <c r="G101" s="184"/>
      <c r="H101" s="184"/>
      <c r="I101" s="184"/>
      <c r="J101" s="185" t="n">
        <f aca="false">J136</f>
        <v>1046.53</v>
      </c>
      <c r="K101" s="182"/>
      <c r="L101" s="186"/>
    </row>
    <row r="102" s="180" customFormat="true" ht="19.95" hidden="false" customHeight="true" outlineLevel="0" collapsed="false">
      <c r="B102" s="181"/>
      <c r="C102" s="182"/>
      <c r="D102" s="183" t="s">
        <v>139</v>
      </c>
      <c r="E102" s="184"/>
      <c r="F102" s="184"/>
      <c r="G102" s="184"/>
      <c r="H102" s="184"/>
      <c r="I102" s="184"/>
      <c r="J102" s="185" t="n">
        <f aca="false">J143</f>
        <v>2539.69</v>
      </c>
      <c r="K102" s="182"/>
      <c r="L102" s="186"/>
    </row>
    <row r="103" s="173" customFormat="true" ht="24.95" hidden="false" customHeight="true" outlineLevel="0" collapsed="false">
      <c r="B103" s="174"/>
      <c r="C103" s="175"/>
      <c r="D103" s="176" t="s">
        <v>140</v>
      </c>
      <c r="E103" s="177"/>
      <c r="F103" s="177"/>
      <c r="G103" s="177"/>
      <c r="H103" s="177"/>
      <c r="I103" s="177"/>
      <c r="J103" s="178" t="n">
        <f aca="false">J145</f>
        <v>451.11</v>
      </c>
      <c r="K103" s="175"/>
      <c r="L103" s="179"/>
    </row>
    <row r="104" s="180" customFormat="true" ht="19.95" hidden="false" customHeight="true" outlineLevel="0" collapsed="false">
      <c r="B104" s="181"/>
      <c r="C104" s="182"/>
      <c r="D104" s="183" t="s">
        <v>319</v>
      </c>
      <c r="E104" s="184"/>
      <c r="F104" s="184"/>
      <c r="G104" s="184"/>
      <c r="H104" s="184"/>
      <c r="I104" s="184"/>
      <c r="J104" s="185" t="n">
        <f aca="false">J146</f>
        <v>451.11</v>
      </c>
      <c r="K104" s="182"/>
      <c r="L104" s="186"/>
    </row>
    <row r="105" s="26" customFormat="true" ht="21.85" hidden="false" customHeight="true" outlineLevel="0" collapsed="false">
      <c r="A105" s="19"/>
      <c r="B105" s="20"/>
      <c r="C105" s="21"/>
      <c r="D105" s="21"/>
      <c r="E105" s="21"/>
      <c r="F105" s="21"/>
      <c r="G105" s="21"/>
      <c r="H105" s="21"/>
      <c r="I105" s="21"/>
      <c r="J105" s="21"/>
      <c r="K105" s="21"/>
      <c r="L105" s="50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</row>
    <row r="106" s="26" customFormat="true" ht="6.95" hidden="false" customHeight="true" outlineLevel="0" collapsed="false">
      <c r="A106" s="19"/>
      <c r="B106" s="53"/>
      <c r="C106" s="54"/>
      <c r="D106" s="54"/>
      <c r="E106" s="54"/>
      <c r="F106" s="54"/>
      <c r="G106" s="54"/>
      <c r="H106" s="54"/>
      <c r="I106" s="54"/>
      <c r="J106" s="54"/>
      <c r="K106" s="54"/>
      <c r="L106" s="50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</row>
    <row r="110" s="26" customFormat="true" ht="6.95" hidden="false" customHeight="true" outlineLevel="0" collapsed="false">
      <c r="A110" s="19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0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="26" customFormat="true" ht="24.95" hidden="false" customHeight="true" outlineLevel="0" collapsed="false">
      <c r="A111" s="19"/>
      <c r="B111" s="20"/>
      <c r="C111" s="9" t="s">
        <v>144</v>
      </c>
      <c r="D111" s="21"/>
      <c r="E111" s="21"/>
      <c r="F111" s="21"/>
      <c r="G111" s="21"/>
      <c r="H111" s="21"/>
      <c r="I111" s="21"/>
      <c r="J111" s="21"/>
      <c r="K111" s="21"/>
      <c r="L111" s="50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="26" customFormat="true" ht="6.95" hidden="false" customHeight="true" outlineLevel="0" collapsed="false">
      <c r="A112" s="19"/>
      <c r="B112" s="20"/>
      <c r="C112" s="21"/>
      <c r="D112" s="21"/>
      <c r="E112" s="21"/>
      <c r="F112" s="21"/>
      <c r="G112" s="21"/>
      <c r="H112" s="21"/>
      <c r="I112" s="21"/>
      <c r="J112" s="21"/>
      <c r="K112" s="21"/>
      <c r="L112" s="50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="26" customFormat="true" ht="12" hidden="false" customHeight="true" outlineLevel="0" collapsed="false">
      <c r="A113" s="19"/>
      <c r="B113" s="20"/>
      <c r="C113" s="15" t="s">
        <v>12</v>
      </c>
      <c r="D113" s="21"/>
      <c r="E113" s="21"/>
      <c r="F113" s="21"/>
      <c r="G113" s="21"/>
      <c r="H113" s="21"/>
      <c r="I113" s="21"/>
      <c r="J113" s="21"/>
      <c r="K113" s="21"/>
      <c r="L113" s="50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="26" customFormat="true" ht="16.5" hidden="false" customHeight="true" outlineLevel="0" collapsed="false">
      <c r="A114" s="19"/>
      <c r="B114" s="20"/>
      <c r="C114" s="21"/>
      <c r="D114" s="21"/>
      <c r="E114" s="165" t="str">
        <f aca="false">E7</f>
        <v>REKONŠTRUKCIA KULTÚRNEHO DOMU V OBCI NOVÝ RUSKOV</v>
      </c>
      <c r="F114" s="165"/>
      <c r="G114" s="165"/>
      <c r="H114" s="165"/>
      <c r="I114" s="21"/>
      <c r="J114" s="21"/>
      <c r="K114" s="21"/>
      <c r="L114" s="50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="26" customFormat="true" ht="12" hidden="false" customHeight="true" outlineLevel="0" collapsed="false">
      <c r="A115" s="19"/>
      <c r="B115" s="20"/>
      <c r="C115" s="15" t="s">
        <v>129</v>
      </c>
      <c r="D115" s="21"/>
      <c r="E115" s="21"/>
      <c r="F115" s="21"/>
      <c r="G115" s="21"/>
      <c r="H115" s="21"/>
      <c r="I115" s="21"/>
      <c r="J115" s="21"/>
      <c r="K115" s="21"/>
      <c r="L115" s="50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="26" customFormat="true" ht="30" hidden="false" customHeight="true" outlineLevel="0" collapsed="false">
      <c r="A116" s="19"/>
      <c r="B116" s="20"/>
      <c r="C116" s="21"/>
      <c r="D116" s="21"/>
      <c r="E116" s="65" t="str">
        <f aca="false">E9</f>
        <v>A1.11 - Zlepšenie TOK steny vykurovaného priestoru k priľahlej zemine</v>
      </c>
      <c r="F116" s="65"/>
      <c r="G116" s="65"/>
      <c r="H116" s="65"/>
      <c r="I116" s="21"/>
      <c r="J116" s="21"/>
      <c r="K116" s="21"/>
      <c r="L116" s="50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="26" customFormat="true" ht="6.95" hidden="false" customHeight="true" outlineLevel="0" collapsed="false">
      <c r="A117" s="19"/>
      <c r="B117" s="20"/>
      <c r="C117" s="21"/>
      <c r="D117" s="21"/>
      <c r="E117" s="21"/>
      <c r="F117" s="21"/>
      <c r="G117" s="21"/>
      <c r="H117" s="21"/>
      <c r="I117" s="21"/>
      <c r="J117" s="21"/>
      <c r="K117" s="21"/>
      <c r="L117" s="50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="26" customFormat="true" ht="12" hidden="false" customHeight="true" outlineLevel="0" collapsed="false">
      <c r="A118" s="19"/>
      <c r="B118" s="20"/>
      <c r="C118" s="15" t="s">
        <v>16</v>
      </c>
      <c r="D118" s="21"/>
      <c r="E118" s="21"/>
      <c r="F118" s="16" t="str">
        <f aca="false">F12</f>
        <v> </v>
      </c>
      <c r="G118" s="21"/>
      <c r="H118" s="21"/>
      <c r="I118" s="15" t="s">
        <v>18</v>
      </c>
      <c r="J118" s="166" t="str">
        <f aca="false">IF(J12="","",J12)</f>
        <v>12. 2022</v>
      </c>
      <c r="K118" s="21"/>
      <c r="L118" s="50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</row>
    <row r="119" s="26" customFormat="true" ht="6.95" hidden="false" customHeight="true" outlineLevel="0" collapsed="false">
      <c r="A119" s="19"/>
      <c r="B119" s="20"/>
      <c r="C119" s="21"/>
      <c r="D119" s="21"/>
      <c r="E119" s="21"/>
      <c r="F119" s="21"/>
      <c r="G119" s="21"/>
      <c r="H119" s="21"/>
      <c r="I119" s="21"/>
      <c r="J119" s="21"/>
      <c r="K119" s="21"/>
      <c r="L119" s="50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="26" customFormat="true" ht="15.15" hidden="false" customHeight="true" outlineLevel="0" collapsed="false">
      <c r="A120" s="19"/>
      <c r="B120" s="20"/>
      <c r="C120" s="15" t="s">
        <v>20</v>
      </c>
      <c r="D120" s="21"/>
      <c r="E120" s="21"/>
      <c r="F120" s="16" t="str">
        <f aca="false">E15</f>
        <v>Obec Nový Ruskov</v>
      </c>
      <c r="G120" s="21"/>
      <c r="H120" s="21"/>
      <c r="I120" s="15" t="s">
        <v>26</v>
      </c>
      <c r="J120" s="167" t="str">
        <f aca="false">E21</f>
        <v> </v>
      </c>
      <c r="K120" s="21"/>
      <c r="L120" s="50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="26" customFormat="true" ht="15.15" hidden="false" customHeight="true" outlineLevel="0" collapsed="false">
      <c r="A121" s="19"/>
      <c r="B121" s="20"/>
      <c r="C121" s="15" t="s">
        <v>24</v>
      </c>
      <c r="D121" s="21"/>
      <c r="E121" s="21"/>
      <c r="F121" s="16" t="str">
        <f aca="false">IF(E18="","",E18)</f>
        <v> </v>
      </c>
      <c r="G121" s="21"/>
      <c r="H121" s="21"/>
      <c r="I121" s="15" t="s">
        <v>28</v>
      </c>
      <c r="J121" s="167" t="str">
        <f aca="false">E24</f>
        <v> </v>
      </c>
      <c r="K121" s="21"/>
      <c r="L121" s="50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="26" customFormat="true" ht="10.3" hidden="false" customHeight="true" outlineLevel="0" collapsed="false">
      <c r="A122" s="19"/>
      <c r="B122" s="20"/>
      <c r="C122" s="21"/>
      <c r="D122" s="21"/>
      <c r="E122" s="21"/>
      <c r="F122" s="21"/>
      <c r="G122" s="21"/>
      <c r="H122" s="21"/>
      <c r="I122" s="21"/>
      <c r="J122" s="21"/>
      <c r="K122" s="21"/>
      <c r="L122" s="50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="194" customFormat="true" ht="29.3" hidden="false" customHeight="true" outlineLevel="0" collapsed="false">
      <c r="A123" s="187"/>
      <c r="B123" s="188"/>
      <c r="C123" s="189" t="s">
        <v>145</v>
      </c>
      <c r="D123" s="190" t="s">
        <v>55</v>
      </c>
      <c r="E123" s="190" t="s">
        <v>51</v>
      </c>
      <c r="F123" s="190" t="s">
        <v>52</v>
      </c>
      <c r="G123" s="190" t="s">
        <v>146</v>
      </c>
      <c r="H123" s="190" t="s">
        <v>147</v>
      </c>
      <c r="I123" s="190" t="s">
        <v>148</v>
      </c>
      <c r="J123" s="191" t="s">
        <v>133</v>
      </c>
      <c r="K123" s="192" t="s">
        <v>149</v>
      </c>
      <c r="L123" s="193"/>
      <c r="M123" s="83"/>
      <c r="N123" s="84" t="s">
        <v>34</v>
      </c>
      <c r="O123" s="84" t="s">
        <v>150</v>
      </c>
      <c r="P123" s="84" t="s">
        <v>151</v>
      </c>
      <c r="Q123" s="84" t="s">
        <v>152</v>
      </c>
      <c r="R123" s="84" t="s">
        <v>153</v>
      </c>
      <c r="S123" s="84" t="s">
        <v>154</v>
      </c>
      <c r="T123" s="85" t="s">
        <v>155</v>
      </c>
      <c r="U123" s="187"/>
      <c r="V123" s="187"/>
      <c r="W123" s="187"/>
      <c r="X123" s="187"/>
      <c r="Y123" s="187"/>
      <c r="Z123" s="187"/>
      <c r="AA123" s="187"/>
      <c r="AB123" s="187"/>
      <c r="AC123" s="187"/>
      <c r="AD123" s="187"/>
      <c r="AE123" s="187"/>
    </row>
    <row r="124" s="26" customFormat="true" ht="22.8" hidden="false" customHeight="true" outlineLevel="0" collapsed="false">
      <c r="A124" s="19"/>
      <c r="B124" s="20"/>
      <c r="C124" s="91" t="s">
        <v>134</v>
      </c>
      <c r="D124" s="21"/>
      <c r="E124" s="21"/>
      <c r="F124" s="21"/>
      <c r="G124" s="21"/>
      <c r="H124" s="21"/>
      <c r="I124" s="21"/>
      <c r="J124" s="195" t="n">
        <f aca="false">BK124</f>
        <v>11425.27</v>
      </c>
      <c r="K124" s="21"/>
      <c r="L124" s="25"/>
      <c r="M124" s="86"/>
      <c r="N124" s="196"/>
      <c r="O124" s="87"/>
      <c r="P124" s="197" t="n">
        <f aca="false">P125+P145</f>
        <v>442.96920014</v>
      </c>
      <c r="Q124" s="87"/>
      <c r="R124" s="197" t="n">
        <f aca="false">R125+R145</f>
        <v>67.84176855</v>
      </c>
      <c r="S124" s="87"/>
      <c r="T124" s="198" t="n">
        <f aca="false">T125+T145</f>
        <v>12.5433</v>
      </c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T124" s="3" t="s">
        <v>69</v>
      </c>
      <c r="AU124" s="3" t="s">
        <v>135</v>
      </c>
      <c r="BK124" s="199" t="n">
        <f aca="false">BK125+BK145</f>
        <v>11425.27</v>
      </c>
    </row>
    <row r="125" s="200" customFormat="true" ht="25.9" hidden="false" customHeight="true" outlineLevel="0" collapsed="false">
      <c r="B125" s="201"/>
      <c r="C125" s="202"/>
      <c r="D125" s="203" t="s">
        <v>69</v>
      </c>
      <c r="E125" s="204" t="s">
        <v>156</v>
      </c>
      <c r="F125" s="204" t="s">
        <v>157</v>
      </c>
      <c r="G125" s="202"/>
      <c r="H125" s="202"/>
      <c r="I125" s="202"/>
      <c r="J125" s="205" t="n">
        <f aca="false">BK125</f>
        <v>10974.16</v>
      </c>
      <c r="K125" s="202"/>
      <c r="L125" s="206"/>
      <c r="M125" s="207"/>
      <c r="N125" s="208"/>
      <c r="O125" s="208"/>
      <c r="P125" s="209" t="n">
        <f aca="false">P126+P132+P134+P136+P143</f>
        <v>433.12912066</v>
      </c>
      <c r="Q125" s="208"/>
      <c r="R125" s="209" t="n">
        <f aca="false">R126+R132+R134+R136+R143</f>
        <v>67.70713637</v>
      </c>
      <c r="S125" s="208"/>
      <c r="T125" s="210" t="n">
        <f aca="false">T126+T132+T134+T136+T143</f>
        <v>12.5433</v>
      </c>
      <c r="AR125" s="211" t="s">
        <v>78</v>
      </c>
      <c r="AT125" s="212" t="s">
        <v>69</v>
      </c>
      <c r="AU125" s="212" t="s">
        <v>70</v>
      </c>
      <c r="AY125" s="211" t="s">
        <v>158</v>
      </c>
      <c r="BK125" s="213" t="n">
        <f aca="false">BK126+BK132+BK134+BK136+BK143</f>
        <v>10974.16</v>
      </c>
    </row>
    <row r="126" s="200" customFormat="true" ht="22.8" hidden="false" customHeight="true" outlineLevel="0" collapsed="false">
      <c r="B126" s="201"/>
      <c r="C126" s="202"/>
      <c r="D126" s="203" t="s">
        <v>69</v>
      </c>
      <c r="E126" s="214" t="s">
        <v>78</v>
      </c>
      <c r="F126" s="214" t="s">
        <v>324</v>
      </c>
      <c r="G126" s="202"/>
      <c r="H126" s="202"/>
      <c r="I126" s="202"/>
      <c r="J126" s="215" t="n">
        <f aca="false">BK126</f>
        <v>3566.33</v>
      </c>
      <c r="K126" s="202"/>
      <c r="L126" s="206"/>
      <c r="M126" s="207"/>
      <c r="N126" s="208"/>
      <c r="O126" s="208"/>
      <c r="P126" s="209" t="n">
        <f aca="false">SUM(P127:P131)</f>
        <v>199.467147</v>
      </c>
      <c r="Q126" s="208"/>
      <c r="R126" s="209" t="n">
        <f aca="false">SUM(R127:R131)</f>
        <v>0</v>
      </c>
      <c r="S126" s="208"/>
      <c r="T126" s="210" t="n">
        <f aca="false">SUM(T127:T131)</f>
        <v>12.5433</v>
      </c>
      <c r="AR126" s="211" t="s">
        <v>78</v>
      </c>
      <c r="AT126" s="212" t="s">
        <v>69</v>
      </c>
      <c r="AU126" s="212" t="s">
        <v>78</v>
      </c>
      <c r="AY126" s="211" t="s">
        <v>158</v>
      </c>
      <c r="BK126" s="213" t="n">
        <f aca="false">SUM(BK127:BK131)</f>
        <v>3566.33</v>
      </c>
    </row>
    <row r="127" s="26" customFormat="true" ht="33" hidden="false" customHeight="true" outlineLevel="0" collapsed="false">
      <c r="A127" s="19"/>
      <c r="B127" s="20"/>
      <c r="C127" s="216" t="s">
        <v>78</v>
      </c>
      <c r="D127" s="216" t="s">
        <v>162</v>
      </c>
      <c r="E127" s="217" t="s">
        <v>474</v>
      </c>
      <c r="F127" s="218" t="s">
        <v>475</v>
      </c>
      <c r="G127" s="219" t="s">
        <v>165</v>
      </c>
      <c r="H127" s="220" t="n">
        <v>55.748</v>
      </c>
      <c r="I127" s="221" t="n">
        <v>25.59</v>
      </c>
      <c r="J127" s="221" t="n">
        <f aca="false">ROUND(I127*H127,2)</f>
        <v>1426.59</v>
      </c>
      <c r="K127" s="222"/>
      <c r="L127" s="25"/>
      <c r="M127" s="223"/>
      <c r="N127" s="224" t="s">
        <v>36</v>
      </c>
      <c r="O127" s="225" t="n">
        <v>1.169</v>
      </c>
      <c r="P127" s="225" t="n">
        <f aca="false">O127*H127</f>
        <v>65.169412</v>
      </c>
      <c r="Q127" s="225" t="n">
        <v>0</v>
      </c>
      <c r="R127" s="225" t="n">
        <f aca="false">Q127*H127</f>
        <v>0</v>
      </c>
      <c r="S127" s="225" t="n">
        <v>0.225</v>
      </c>
      <c r="T127" s="226" t="n">
        <f aca="false">S127*H127</f>
        <v>12.5433</v>
      </c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R127" s="227" t="s">
        <v>166</v>
      </c>
      <c r="AT127" s="227" t="s">
        <v>162</v>
      </c>
      <c r="AU127" s="227" t="s">
        <v>161</v>
      </c>
      <c r="AY127" s="3" t="s">
        <v>158</v>
      </c>
      <c r="BE127" s="228" t="n">
        <f aca="false">IF(N127="základná",J127,0)</f>
        <v>0</v>
      </c>
      <c r="BF127" s="228" t="n">
        <f aca="false">IF(N127="znížená",J127,0)</f>
        <v>1426.59</v>
      </c>
      <c r="BG127" s="228" t="n">
        <f aca="false">IF(N127="zákl. prenesená",J127,0)</f>
        <v>0</v>
      </c>
      <c r="BH127" s="228" t="n">
        <f aca="false">IF(N127="zníž. prenesená",J127,0)</f>
        <v>0</v>
      </c>
      <c r="BI127" s="228" t="n">
        <f aca="false">IF(N127="nulová",J127,0)</f>
        <v>0</v>
      </c>
      <c r="BJ127" s="3" t="s">
        <v>161</v>
      </c>
      <c r="BK127" s="228" t="n">
        <f aca="false">ROUND(I127*H127,2)</f>
        <v>1426.59</v>
      </c>
      <c r="BL127" s="3" t="s">
        <v>166</v>
      </c>
      <c r="BM127" s="227" t="s">
        <v>476</v>
      </c>
    </row>
    <row r="128" s="26" customFormat="true" ht="24.15" hidden="false" customHeight="true" outlineLevel="0" collapsed="false">
      <c r="A128" s="19"/>
      <c r="B128" s="20"/>
      <c r="C128" s="216" t="s">
        <v>161</v>
      </c>
      <c r="D128" s="216" t="s">
        <v>162</v>
      </c>
      <c r="E128" s="217" t="s">
        <v>477</v>
      </c>
      <c r="F128" s="218" t="s">
        <v>478</v>
      </c>
      <c r="G128" s="219" t="s">
        <v>327</v>
      </c>
      <c r="H128" s="220" t="n">
        <v>33.449</v>
      </c>
      <c r="I128" s="221" t="n">
        <v>35.01</v>
      </c>
      <c r="J128" s="221" t="n">
        <f aca="false">ROUND(I128*H128,2)</f>
        <v>1171.05</v>
      </c>
      <c r="K128" s="222"/>
      <c r="L128" s="25"/>
      <c r="M128" s="223"/>
      <c r="N128" s="224" t="s">
        <v>36</v>
      </c>
      <c r="O128" s="225" t="n">
        <v>3.174</v>
      </c>
      <c r="P128" s="225" t="n">
        <f aca="false">O128*H128</f>
        <v>106.167126</v>
      </c>
      <c r="Q128" s="225" t="n">
        <v>0</v>
      </c>
      <c r="R128" s="225" t="n">
        <f aca="false">Q128*H128</f>
        <v>0</v>
      </c>
      <c r="S128" s="225" t="n">
        <v>0</v>
      </c>
      <c r="T128" s="226" t="n">
        <f aca="false">S128*H128</f>
        <v>0</v>
      </c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R128" s="227" t="s">
        <v>166</v>
      </c>
      <c r="AT128" s="227" t="s">
        <v>162</v>
      </c>
      <c r="AU128" s="227" t="s">
        <v>161</v>
      </c>
      <c r="AY128" s="3" t="s">
        <v>158</v>
      </c>
      <c r="BE128" s="228" t="n">
        <f aca="false">IF(N128="základná",J128,0)</f>
        <v>0</v>
      </c>
      <c r="BF128" s="228" t="n">
        <f aca="false">IF(N128="znížená",J128,0)</f>
        <v>1171.05</v>
      </c>
      <c r="BG128" s="228" t="n">
        <f aca="false">IF(N128="zákl. prenesená",J128,0)</f>
        <v>0</v>
      </c>
      <c r="BH128" s="228" t="n">
        <f aca="false">IF(N128="zníž. prenesená",J128,0)</f>
        <v>0</v>
      </c>
      <c r="BI128" s="228" t="n">
        <f aca="false">IF(N128="nulová",J128,0)</f>
        <v>0</v>
      </c>
      <c r="BJ128" s="3" t="s">
        <v>161</v>
      </c>
      <c r="BK128" s="228" t="n">
        <f aca="false">ROUND(I128*H128,2)</f>
        <v>1171.05</v>
      </c>
      <c r="BL128" s="3" t="s">
        <v>166</v>
      </c>
      <c r="BM128" s="227" t="s">
        <v>479</v>
      </c>
    </row>
    <row r="129" s="26" customFormat="true" ht="16.5" hidden="false" customHeight="true" outlineLevel="0" collapsed="false">
      <c r="A129" s="19"/>
      <c r="B129" s="20"/>
      <c r="C129" s="216" t="s">
        <v>168</v>
      </c>
      <c r="D129" s="216" t="s">
        <v>162</v>
      </c>
      <c r="E129" s="217" t="s">
        <v>480</v>
      </c>
      <c r="F129" s="218" t="s">
        <v>481</v>
      </c>
      <c r="G129" s="219" t="s">
        <v>327</v>
      </c>
      <c r="H129" s="220" t="n">
        <v>33.449</v>
      </c>
      <c r="I129" s="221" t="n">
        <v>9.8</v>
      </c>
      <c r="J129" s="221" t="n">
        <f aca="false">ROUND(I129*H129,2)</f>
        <v>327.8</v>
      </c>
      <c r="K129" s="222"/>
      <c r="L129" s="25"/>
      <c r="M129" s="223"/>
      <c r="N129" s="224" t="s">
        <v>36</v>
      </c>
      <c r="O129" s="225" t="n">
        <v>0.832</v>
      </c>
      <c r="P129" s="225" t="n">
        <f aca="false">O129*H129</f>
        <v>27.829568</v>
      </c>
      <c r="Q129" s="225" t="n">
        <v>0</v>
      </c>
      <c r="R129" s="225" t="n">
        <f aca="false">Q129*H129</f>
        <v>0</v>
      </c>
      <c r="S129" s="225" t="n">
        <v>0</v>
      </c>
      <c r="T129" s="226" t="n">
        <f aca="false">S129*H129</f>
        <v>0</v>
      </c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R129" s="227" t="s">
        <v>166</v>
      </c>
      <c r="AT129" s="227" t="s">
        <v>162</v>
      </c>
      <c r="AU129" s="227" t="s">
        <v>161</v>
      </c>
      <c r="AY129" s="3" t="s">
        <v>158</v>
      </c>
      <c r="BE129" s="228" t="n">
        <f aca="false">IF(N129="základná",J129,0)</f>
        <v>0</v>
      </c>
      <c r="BF129" s="228" t="n">
        <f aca="false">IF(N129="znížená",J129,0)</f>
        <v>327.8</v>
      </c>
      <c r="BG129" s="228" t="n">
        <f aca="false">IF(N129="zákl. prenesená",J129,0)</f>
        <v>0</v>
      </c>
      <c r="BH129" s="228" t="n">
        <f aca="false">IF(N129="zníž. prenesená",J129,0)</f>
        <v>0</v>
      </c>
      <c r="BI129" s="228" t="n">
        <f aca="false">IF(N129="nulová",J129,0)</f>
        <v>0</v>
      </c>
      <c r="BJ129" s="3" t="s">
        <v>161</v>
      </c>
      <c r="BK129" s="228" t="n">
        <f aca="false">ROUND(I129*H129,2)</f>
        <v>327.8</v>
      </c>
      <c r="BL129" s="3" t="s">
        <v>166</v>
      </c>
      <c r="BM129" s="227" t="s">
        <v>482</v>
      </c>
    </row>
    <row r="130" s="26" customFormat="true" ht="16.5" hidden="false" customHeight="true" outlineLevel="0" collapsed="false">
      <c r="A130" s="19"/>
      <c r="B130" s="20"/>
      <c r="C130" s="216" t="s">
        <v>166</v>
      </c>
      <c r="D130" s="216" t="s">
        <v>162</v>
      </c>
      <c r="E130" s="217" t="s">
        <v>483</v>
      </c>
      <c r="F130" s="218" t="s">
        <v>484</v>
      </c>
      <c r="G130" s="219" t="s">
        <v>327</v>
      </c>
      <c r="H130" s="220" t="n">
        <v>33.449</v>
      </c>
      <c r="I130" s="221" t="n">
        <v>0.84</v>
      </c>
      <c r="J130" s="221" t="n">
        <f aca="false">ROUND(I130*H130,2)</f>
        <v>28.1</v>
      </c>
      <c r="K130" s="222"/>
      <c r="L130" s="25"/>
      <c r="M130" s="223"/>
      <c r="N130" s="224" t="s">
        <v>36</v>
      </c>
      <c r="O130" s="225" t="n">
        <v>0.009</v>
      </c>
      <c r="P130" s="225" t="n">
        <f aca="false">O130*H130</f>
        <v>0.301041</v>
      </c>
      <c r="Q130" s="225" t="n">
        <v>0</v>
      </c>
      <c r="R130" s="225" t="n">
        <f aca="false">Q130*H130</f>
        <v>0</v>
      </c>
      <c r="S130" s="225" t="n">
        <v>0</v>
      </c>
      <c r="T130" s="226" t="n">
        <f aca="false">S130*H130</f>
        <v>0</v>
      </c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R130" s="227" t="s">
        <v>166</v>
      </c>
      <c r="AT130" s="227" t="s">
        <v>162</v>
      </c>
      <c r="AU130" s="227" t="s">
        <v>161</v>
      </c>
      <c r="AY130" s="3" t="s">
        <v>158</v>
      </c>
      <c r="BE130" s="228" t="n">
        <f aca="false">IF(N130="základná",J130,0)</f>
        <v>0</v>
      </c>
      <c r="BF130" s="228" t="n">
        <f aca="false">IF(N130="znížená",J130,0)</f>
        <v>28.1</v>
      </c>
      <c r="BG130" s="228" t="n">
        <f aca="false">IF(N130="zákl. prenesená",J130,0)</f>
        <v>0</v>
      </c>
      <c r="BH130" s="228" t="n">
        <f aca="false">IF(N130="zníž. prenesená",J130,0)</f>
        <v>0</v>
      </c>
      <c r="BI130" s="228" t="n">
        <f aca="false">IF(N130="nulová",J130,0)</f>
        <v>0</v>
      </c>
      <c r="BJ130" s="3" t="s">
        <v>161</v>
      </c>
      <c r="BK130" s="228" t="n">
        <f aca="false">ROUND(I130*H130,2)</f>
        <v>28.1</v>
      </c>
      <c r="BL130" s="3" t="s">
        <v>166</v>
      </c>
      <c r="BM130" s="227" t="s">
        <v>485</v>
      </c>
    </row>
    <row r="131" s="26" customFormat="true" ht="24.15" hidden="false" customHeight="true" outlineLevel="0" collapsed="false">
      <c r="A131" s="19"/>
      <c r="B131" s="20"/>
      <c r="C131" s="216" t="s">
        <v>339</v>
      </c>
      <c r="D131" s="216" t="s">
        <v>162</v>
      </c>
      <c r="E131" s="217" t="s">
        <v>486</v>
      </c>
      <c r="F131" s="218" t="s">
        <v>487</v>
      </c>
      <c r="G131" s="219" t="s">
        <v>230</v>
      </c>
      <c r="H131" s="220" t="n">
        <v>33.449</v>
      </c>
      <c r="I131" s="221" t="n">
        <v>18.32</v>
      </c>
      <c r="J131" s="221" t="n">
        <f aca="false">ROUND(I131*H131,2)</f>
        <v>612.79</v>
      </c>
      <c r="K131" s="222"/>
      <c r="L131" s="25"/>
      <c r="M131" s="223"/>
      <c r="N131" s="224" t="s">
        <v>36</v>
      </c>
      <c r="O131" s="225" t="n">
        <v>0</v>
      </c>
      <c r="P131" s="225" t="n">
        <f aca="false">O131*H131</f>
        <v>0</v>
      </c>
      <c r="Q131" s="225" t="n">
        <v>0</v>
      </c>
      <c r="R131" s="225" t="n">
        <f aca="false">Q131*H131</f>
        <v>0</v>
      </c>
      <c r="S131" s="225" t="n">
        <v>0</v>
      </c>
      <c r="T131" s="226" t="n">
        <f aca="false">S131*H131</f>
        <v>0</v>
      </c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R131" s="227" t="s">
        <v>166</v>
      </c>
      <c r="AT131" s="227" t="s">
        <v>162</v>
      </c>
      <c r="AU131" s="227" t="s">
        <v>161</v>
      </c>
      <c r="AY131" s="3" t="s">
        <v>158</v>
      </c>
      <c r="BE131" s="228" t="n">
        <f aca="false">IF(N131="základná",J131,0)</f>
        <v>0</v>
      </c>
      <c r="BF131" s="228" t="n">
        <f aca="false">IF(N131="znížená",J131,0)</f>
        <v>612.79</v>
      </c>
      <c r="BG131" s="228" t="n">
        <f aca="false">IF(N131="zákl. prenesená",J131,0)</f>
        <v>0</v>
      </c>
      <c r="BH131" s="228" t="n">
        <f aca="false">IF(N131="zníž. prenesená",J131,0)</f>
        <v>0</v>
      </c>
      <c r="BI131" s="228" t="n">
        <f aca="false">IF(N131="nulová",J131,0)</f>
        <v>0</v>
      </c>
      <c r="BJ131" s="3" t="s">
        <v>161</v>
      </c>
      <c r="BK131" s="228" t="n">
        <f aca="false">ROUND(I131*H131,2)</f>
        <v>612.79</v>
      </c>
      <c r="BL131" s="3" t="s">
        <v>166</v>
      </c>
      <c r="BM131" s="227" t="s">
        <v>488</v>
      </c>
    </row>
    <row r="132" s="200" customFormat="true" ht="22.8" hidden="false" customHeight="true" outlineLevel="0" collapsed="false">
      <c r="B132" s="201"/>
      <c r="C132" s="202"/>
      <c r="D132" s="203" t="s">
        <v>69</v>
      </c>
      <c r="E132" s="214" t="s">
        <v>166</v>
      </c>
      <c r="F132" s="214" t="s">
        <v>489</v>
      </c>
      <c r="G132" s="202"/>
      <c r="H132" s="202"/>
      <c r="I132" s="202"/>
      <c r="J132" s="215" t="n">
        <f aca="false">BK132</f>
        <v>973.03</v>
      </c>
      <c r="K132" s="202"/>
      <c r="L132" s="206"/>
      <c r="M132" s="207"/>
      <c r="N132" s="208"/>
      <c r="O132" s="208"/>
      <c r="P132" s="209" t="n">
        <f aca="false">P133</f>
        <v>3.67939</v>
      </c>
      <c r="Q132" s="208"/>
      <c r="R132" s="209" t="n">
        <f aca="false">R133</f>
        <v>58.6528215</v>
      </c>
      <c r="S132" s="208"/>
      <c r="T132" s="210" t="n">
        <f aca="false">T133</f>
        <v>0</v>
      </c>
      <c r="AR132" s="211" t="s">
        <v>78</v>
      </c>
      <c r="AT132" s="212" t="s">
        <v>69</v>
      </c>
      <c r="AU132" s="212" t="s">
        <v>78</v>
      </c>
      <c r="AY132" s="211" t="s">
        <v>158</v>
      </c>
      <c r="BK132" s="213" t="n">
        <f aca="false">BK133</f>
        <v>973.03</v>
      </c>
    </row>
    <row r="133" s="26" customFormat="true" ht="24.15" hidden="false" customHeight="true" outlineLevel="0" collapsed="false">
      <c r="A133" s="19"/>
      <c r="B133" s="20"/>
      <c r="C133" s="216" t="s">
        <v>159</v>
      </c>
      <c r="D133" s="216" t="s">
        <v>162</v>
      </c>
      <c r="E133" s="217" t="s">
        <v>490</v>
      </c>
      <c r="F133" s="218" t="s">
        <v>491</v>
      </c>
      <c r="G133" s="219" t="s">
        <v>327</v>
      </c>
      <c r="H133" s="220" t="n">
        <v>33.449</v>
      </c>
      <c r="I133" s="221" t="n">
        <v>29.09</v>
      </c>
      <c r="J133" s="221" t="n">
        <f aca="false">ROUND(I133*H133,2)</f>
        <v>973.03</v>
      </c>
      <c r="K133" s="222"/>
      <c r="L133" s="25"/>
      <c r="M133" s="223"/>
      <c r="N133" s="224" t="s">
        <v>36</v>
      </c>
      <c r="O133" s="225" t="n">
        <v>0.11</v>
      </c>
      <c r="P133" s="225" t="n">
        <f aca="false">O133*H133</f>
        <v>3.67939</v>
      </c>
      <c r="Q133" s="225" t="n">
        <v>1.7535</v>
      </c>
      <c r="R133" s="225" t="n">
        <f aca="false">Q133*H133</f>
        <v>58.6528215</v>
      </c>
      <c r="S133" s="225" t="n">
        <v>0</v>
      </c>
      <c r="T133" s="226" t="n">
        <f aca="false">S133*H133</f>
        <v>0</v>
      </c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R133" s="227" t="s">
        <v>166</v>
      </c>
      <c r="AT133" s="227" t="s">
        <v>162</v>
      </c>
      <c r="AU133" s="227" t="s">
        <v>161</v>
      </c>
      <c r="AY133" s="3" t="s">
        <v>158</v>
      </c>
      <c r="BE133" s="228" t="n">
        <f aca="false">IF(N133="základná",J133,0)</f>
        <v>0</v>
      </c>
      <c r="BF133" s="228" t="n">
        <f aca="false">IF(N133="znížená",J133,0)</f>
        <v>973.03</v>
      </c>
      <c r="BG133" s="228" t="n">
        <f aca="false">IF(N133="zákl. prenesená",J133,0)</f>
        <v>0</v>
      </c>
      <c r="BH133" s="228" t="n">
        <f aca="false">IF(N133="zníž. prenesená",J133,0)</f>
        <v>0</v>
      </c>
      <c r="BI133" s="228" t="n">
        <f aca="false">IF(N133="nulová",J133,0)</f>
        <v>0</v>
      </c>
      <c r="BJ133" s="3" t="s">
        <v>161</v>
      </c>
      <c r="BK133" s="228" t="n">
        <f aca="false">ROUND(I133*H133,2)</f>
        <v>973.03</v>
      </c>
      <c r="BL133" s="3" t="s">
        <v>166</v>
      </c>
      <c r="BM133" s="227" t="s">
        <v>492</v>
      </c>
    </row>
    <row r="134" s="200" customFormat="true" ht="22.8" hidden="false" customHeight="true" outlineLevel="0" collapsed="false">
      <c r="B134" s="201"/>
      <c r="C134" s="202"/>
      <c r="D134" s="203" t="s">
        <v>69</v>
      </c>
      <c r="E134" s="214" t="s">
        <v>159</v>
      </c>
      <c r="F134" s="214" t="s">
        <v>160</v>
      </c>
      <c r="G134" s="202"/>
      <c r="H134" s="202"/>
      <c r="I134" s="202"/>
      <c r="J134" s="215" t="n">
        <f aca="false">BK134</f>
        <v>2848.58</v>
      </c>
      <c r="K134" s="202"/>
      <c r="L134" s="206"/>
      <c r="M134" s="207"/>
      <c r="N134" s="208"/>
      <c r="O134" s="208"/>
      <c r="P134" s="209" t="n">
        <f aca="false">P135</f>
        <v>33.20044266</v>
      </c>
      <c r="Q134" s="208"/>
      <c r="R134" s="209" t="n">
        <f aca="false">R135</f>
        <v>0.61127682</v>
      </c>
      <c r="S134" s="208"/>
      <c r="T134" s="210" t="n">
        <f aca="false">T135</f>
        <v>0</v>
      </c>
      <c r="AR134" s="211" t="s">
        <v>78</v>
      </c>
      <c r="AT134" s="212" t="s">
        <v>69</v>
      </c>
      <c r="AU134" s="212" t="s">
        <v>78</v>
      </c>
      <c r="AY134" s="211" t="s">
        <v>158</v>
      </c>
      <c r="BK134" s="213" t="n">
        <f aca="false">BK135</f>
        <v>2848.58</v>
      </c>
    </row>
    <row r="135" s="26" customFormat="true" ht="33" hidden="false" customHeight="true" outlineLevel="0" collapsed="false">
      <c r="A135" s="19"/>
      <c r="B135" s="20"/>
      <c r="C135" s="216" t="s">
        <v>183</v>
      </c>
      <c r="D135" s="216" t="s">
        <v>162</v>
      </c>
      <c r="E135" s="217" t="s">
        <v>493</v>
      </c>
      <c r="F135" s="218" t="s">
        <v>494</v>
      </c>
      <c r="G135" s="219" t="s">
        <v>165</v>
      </c>
      <c r="H135" s="220" t="n">
        <v>41.811</v>
      </c>
      <c r="I135" s="221" t="n">
        <v>68.13</v>
      </c>
      <c r="J135" s="221" t="n">
        <f aca="false">ROUND(I135*H135,2)</f>
        <v>2848.58</v>
      </c>
      <c r="K135" s="222"/>
      <c r="L135" s="25"/>
      <c r="M135" s="223"/>
      <c r="N135" s="224" t="s">
        <v>36</v>
      </c>
      <c r="O135" s="225" t="n">
        <v>0.79406</v>
      </c>
      <c r="P135" s="225" t="n">
        <f aca="false">O135*H135</f>
        <v>33.20044266</v>
      </c>
      <c r="Q135" s="225" t="n">
        <v>0.01462</v>
      </c>
      <c r="R135" s="225" t="n">
        <f aca="false">Q135*H135</f>
        <v>0.61127682</v>
      </c>
      <c r="S135" s="225" t="n">
        <v>0</v>
      </c>
      <c r="T135" s="226" t="n">
        <f aca="false">S135*H135</f>
        <v>0</v>
      </c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R135" s="227" t="s">
        <v>166</v>
      </c>
      <c r="AT135" s="227" t="s">
        <v>162</v>
      </c>
      <c r="AU135" s="227" t="s">
        <v>161</v>
      </c>
      <c r="AY135" s="3" t="s">
        <v>158</v>
      </c>
      <c r="BE135" s="228" t="n">
        <f aca="false">IF(N135="základná",J135,0)</f>
        <v>0</v>
      </c>
      <c r="BF135" s="228" t="n">
        <f aca="false">IF(N135="znížená",J135,0)</f>
        <v>2848.58</v>
      </c>
      <c r="BG135" s="228" t="n">
        <f aca="false">IF(N135="zákl. prenesená",J135,0)</f>
        <v>0</v>
      </c>
      <c r="BH135" s="228" t="n">
        <f aca="false">IF(N135="zníž. prenesená",J135,0)</f>
        <v>0</v>
      </c>
      <c r="BI135" s="228" t="n">
        <f aca="false">IF(N135="nulová",J135,0)</f>
        <v>0</v>
      </c>
      <c r="BJ135" s="3" t="s">
        <v>161</v>
      </c>
      <c r="BK135" s="228" t="n">
        <f aca="false">ROUND(I135*H135,2)</f>
        <v>2848.58</v>
      </c>
      <c r="BL135" s="3" t="s">
        <v>166</v>
      </c>
      <c r="BM135" s="227" t="s">
        <v>495</v>
      </c>
    </row>
    <row r="136" s="200" customFormat="true" ht="22.8" hidden="false" customHeight="true" outlineLevel="0" collapsed="false">
      <c r="B136" s="201"/>
      <c r="C136" s="202"/>
      <c r="D136" s="203" t="s">
        <v>69</v>
      </c>
      <c r="E136" s="214" t="s">
        <v>187</v>
      </c>
      <c r="F136" s="214" t="s">
        <v>192</v>
      </c>
      <c r="G136" s="202"/>
      <c r="H136" s="202"/>
      <c r="I136" s="202"/>
      <c r="J136" s="215" t="n">
        <f aca="false">BK136</f>
        <v>1046.53</v>
      </c>
      <c r="K136" s="202"/>
      <c r="L136" s="206"/>
      <c r="M136" s="207"/>
      <c r="N136" s="208"/>
      <c r="O136" s="208"/>
      <c r="P136" s="209" t="n">
        <f aca="false">SUM(P137:P142)</f>
        <v>30.0198</v>
      </c>
      <c r="Q136" s="208"/>
      <c r="R136" s="209" t="n">
        <f aca="false">SUM(R137:R142)</f>
        <v>8.44303805</v>
      </c>
      <c r="S136" s="208"/>
      <c r="T136" s="210" t="n">
        <f aca="false">SUM(T137:T142)</f>
        <v>0</v>
      </c>
      <c r="AR136" s="211" t="s">
        <v>78</v>
      </c>
      <c r="AT136" s="212" t="s">
        <v>69</v>
      </c>
      <c r="AU136" s="212" t="s">
        <v>78</v>
      </c>
      <c r="AY136" s="211" t="s">
        <v>158</v>
      </c>
      <c r="BK136" s="213" t="n">
        <f aca="false">SUM(BK137:BK142)</f>
        <v>1046.53</v>
      </c>
    </row>
    <row r="137" s="26" customFormat="true" ht="37.8" hidden="false" customHeight="true" outlineLevel="0" collapsed="false">
      <c r="A137" s="19"/>
      <c r="B137" s="20"/>
      <c r="C137" s="216" t="s">
        <v>187</v>
      </c>
      <c r="D137" s="216" t="s">
        <v>162</v>
      </c>
      <c r="E137" s="217" t="s">
        <v>496</v>
      </c>
      <c r="F137" s="218" t="s">
        <v>497</v>
      </c>
      <c r="G137" s="219" t="s">
        <v>212</v>
      </c>
      <c r="H137" s="220" t="n">
        <v>69.685</v>
      </c>
      <c r="I137" s="221" t="n">
        <v>5.81</v>
      </c>
      <c r="J137" s="221" t="n">
        <f aca="false">ROUND(I137*H137,2)</f>
        <v>404.87</v>
      </c>
      <c r="K137" s="222"/>
      <c r="L137" s="25"/>
      <c r="M137" s="223"/>
      <c r="N137" s="224" t="s">
        <v>36</v>
      </c>
      <c r="O137" s="225" t="n">
        <v>0.132</v>
      </c>
      <c r="P137" s="225" t="n">
        <f aca="false">O137*H137</f>
        <v>9.19842</v>
      </c>
      <c r="Q137" s="225" t="n">
        <v>0.09793</v>
      </c>
      <c r="R137" s="225" t="n">
        <f aca="false">Q137*H137</f>
        <v>6.82425205</v>
      </c>
      <c r="S137" s="225" t="n">
        <v>0</v>
      </c>
      <c r="T137" s="226" t="n">
        <f aca="false">S137*H137</f>
        <v>0</v>
      </c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R137" s="227" t="s">
        <v>166</v>
      </c>
      <c r="AT137" s="227" t="s">
        <v>162</v>
      </c>
      <c r="AU137" s="227" t="s">
        <v>161</v>
      </c>
      <c r="AY137" s="3" t="s">
        <v>158</v>
      </c>
      <c r="BE137" s="228" t="n">
        <f aca="false">IF(N137="základná",J137,0)</f>
        <v>0</v>
      </c>
      <c r="BF137" s="228" t="n">
        <f aca="false">IF(N137="znížená",J137,0)</f>
        <v>404.87</v>
      </c>
      <c r="BG137" s="228" t="n">
        <f aca="false">IF(N137="zákl. prenesená",J137,0)</f>
        <v>0</v>
      </c>
      <c r="BH137" s="228" t="n">
        <f aca="false">IF(N137="zníž. prenesená",J137,0)</f>
        <v>0</v>
      </c>
      <c r="BI137" s="228" t="n">
        <f aca="false">IF(N137="nulová",J137,0)</f>
        <v>0</v>
      </c>
      <c r="BJ137" s="3" t="s">
        <v>161</v>
      </c>
      <c r="BK137" s="228" t="n">
        <f aca="false">ROUND(I137*H137,2)</f>
        <v>404.87</v>
      </c>
      <c r="BL137" s="3" t="s">
        <v>166</v>
      </c>
      <c r="BM137" s="227" t="s">
        <v>498</v>
      </c>
    </row>
    <row r="138" s="26" customFormat="true" ht="21.75" hidden="false" customHeight="true" outlineLevel="0" collapsed="false">
      <c r="A138" s="19"/>
      <c r="B138" s="20"/>
      <c r="C138" s="229" t="s">
        <v>193</v>
      </c>
      <c r="D138" s="229" t="s">
        <v>220</v>
      </c>
      <c r="E138" s="230" t="s">
        <v>499</v>
      </c>
      <c r="F138" s="231" t="s">
        <v>500</v>
      </c>
      <c r="G138" s="232" t="s">
        <v>217</v>
      </c>
      <c r="H138" s="233" t="n">
        <v>70.382</v>
      </c>
      <c r="I138" s="234" t="n">
        <v>2.89</v>
      </c>
      <c r="J138" s="234" t="n">
        <f aca="false">ROUND(I138*H138,2)</f>
        <v>203.4</v>
      </c>
      <c r="K138" s="235"/>
      <c r="L138" s="236"/>
      <c r="M138" s="237"/>
      <c r="N138" s="238" t="s">
        <v>36</v>
      </c>
      <c r="O138" s="225" t="n">
        <v>0</v>
      </c>
      <c r="P138" s="225" t="n">
        <f aca="false">O138*H138</f>
        <v>0</v>
      </c>
      <c r="Q138" s="225" t="n">
        <v>0.023</v>
      </c>
      <c r="R138" s="225" t="n">
        <f aca="false">Q138*H138</f>
        <v>1.618786</v>
      </c>
      <c r="S138" s="225" t="n">
        <v>0</v>
      </c>
      <c r="T138" s="226" t="n">
        <f aca="false">S138*H138</f>
        <v>0</v>
      </c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R138" s="227" t="s">
        <v>183</v>
      </c>
      <c r="AT138" s="227" t="s">
        <v>220</v>
      </c>
      <c r="AU138" s="227" t="s">
        <v>161</v>
      </c>
      <c r="AY138" s="3" t="s">
        <v>158</v>
      </c>
      <c r="BE138" s="228" t="n">
        <f aca="false">IF(N138="základná",J138,0)</f>
        <v>0</v>
      </c>
      <c r="BF138" s="228" t="n">
        <f aca="false">IF(N138="znížená",J138,0)</f>
        <v>203.4</v>
      </c>
      <c r="BG138" s="228" t="n">
        <f aca="false">IF(N138="zákl. prenesená",J138,0)</f>
        <v>0</v>
      </c>
      <c r="BH138" s="228" t="n">
        <f aca="false">IF(N138="zníž. prenesená",J138,0)</f>
        <v>0</v>
      </c>
      <c r="BI138" s="228" t="n">
        <f aca="false">IF(N138="nulová",J138,0)</f>
        <v>0</v>
      </c>
      <c r="BJ138" s="3" t="s">
        <v>161</v>
      </c>
      <c r="BK138" s="228" t="n">
        <f aca="false">ROUND(I138*H138,2)</f>
        <v>203.4</v>
      </c>
      <c r="BL138" s="3" t="s">
        <v>166</v>
      </c>
      <c r="BM138" s="227" t="s">
        <v>501</v>
      </c>
    </row>
    <row r="139" s="26" customFormat="true" ht="21.75" hidden="false" customHeight="true" outlineLevel="0" collapsed="false">
      <c r="A139" s="19"/>
      <c r="B139" s="20"/>
      <c r="C139" s="216" t="s">
        <v>197</v>
      </c>
      <c r="D139" s="216" t="s">
        <v>162</v>
      </c>
      <c r="E139" s="217" t="s">
        <v>233</v>
      </c>
      <c r="F139" s="218" t="s">
        <v>234</v>
      </c>
      <c r="G139" s="219" t="s">
        <v>230</v>
      </c>
      <c r="H139" s="220" t="n">
        <v>12.543</v>
      </c>
      <c r="I139" s="221" t="n">
        <v>14.66</v>
      </c>
      <c r="J139" s="221" t="n">
        <f aca="false">ROUND(I139*H139,2)</f>
        <v>183.88</v>
      </c>
      <c r="K139" s="222"/>
      <c r="L139" s="25"/>
      <c r="M139" s="223"/>
      <c r="N139" s="224" t="s">
        <v>36</v>
      </c>
      <c r="O139" s="225" t="n">
        <v>0.598</v>
      </c>
      <c r="P139" s="225" t="n">
        <f aca="false">O139*H139</f>
        <v>7.500714</v>
      </c>
      <c r="Q139" s="225" t="n">
        <v>0</v>
      </c>
      <c r="R139" s="225" t="n">
        <f aca="false">Q139*H139</f>
        <v>0</v>
      </c>
      <c r="S139" s="225" t="n">
        <v>0</v>
      </c>
      <c r="T139" s="226" t="n">
        <f aca="false">S139*H139</f>
        <v>0</v>
      </c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R139" s="227" t="s">
        <v>166</v>
      </c>
      <c r="AT139" s="227" t="s">
        <v>162</v>
      </c>
      <c r="AU139" s="227" t="s">
        <v>161</v>
      </c>
      <c r="AY139" s="3" t="s">
        <v>158</v>
      </c>
      <c r="BE139" s="228" t="n">
        <f aca="false">IF(N139="základná",J139,0)</f>
        <v>0</v>
      </c>
      <c r="BF139" s="228" t="n">
        <f aca="false">IF(N139="znížená",J139,0)</f>
        <v>183.88</v>
      </c>
      <c r="BG139" s="228" t="n">
        <f aca="false">IF(N139="zákl. prenesená",J139,0)</f>
        <v>0</v>
      </c>
      <c r="BH139" s="228" t="n">
        <f aca="false">IF(N139="zníž. prenesená",J139,0)</f>
        <v>0</v>
      </c>
      <c r="BI139" s="228" t="n">
        <f aca="false">IF(N139="nulová",J139,0)</f>
        <v>0</v>
      </c>
      <c r="BJ139" s="3" t="s">
        <v>161</v>
      </c>
      <c r="BK139" s="228" t="n">
        <f aca="false">ROUND(I139*H139,2)</f>
        <v>183.88</v>
      </c>
      <c r="BL139" s="3" t="s">
        <v>166</v>
      </c>
      <c r="BM139" s="227" t="s">
        <v>502</v>
      </c>
    </row>
    <row r="140" s="26" customFormat="true" ht="24.15" hidden="false" customHeight="true" outlineLevel="0" collapsed="false">
      <c r="A140" s="19"/>
      <c r="B140" s="20"/>
      <c r="C140" s="216" t="s">
        <v>201</v>
      </c>
      <c r="D140" s="216" t="s">
        <v>162</v>
      </c>
      <c r="E140" s="217" t="s">
        <v>237</v>
      </c>
      <c r="F140" s="218" t="s">
        <v>238</v>
      </c>
      <c r="G140" s="219" t="s">
        <v>230</v>
      </c>
      <c r="H140" s="220" t="n">
        <v>125.43</v>
      </c>
      <c r="I140" s="221" t="n">
        <v>0.48</v>
      </c>
      <c r="J140" s="221" t="n">
        <f aca="false">ROUND(I140*H140,2)</f>
        <v>60.21</v>
      </c>
      <c r="K140" s="222"/>
      <c r="L140" s="25"/>
      <c r="M140" s="223"/>
      <c r="N140" s="224" t="s">
        <v>36</v>
      </c>
      <c r="O140" s="225" t="n">
        <v>0.007</v>
      </c>
      <c r="P140" s="225" t="n">
        <f aca="false">O140*H140</f>
        <v>0.87801</v>
      </c>
      <c r="Q140" s="225" t="n">
        <v>0</v>
      </c>
      <c r="R140" s="225" t="n">
        <f aca="false">Q140*H140</f>
        <v>0</v>
      </c>
      <c r="S140" s="225" t="n">
        <v>0</v>
      </c>
      <c r="T140" s="226" t="n">
        <f aca="false">S140*H140</f>
        <v>0</v>
      </c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R140" s="227" t="s">
        <v>166</v>
      </c>
      <c r="AT140" s="227" t="s">
        <v>162</v>
      </c>
      <c r="AU140" s="227" t="s">
        <v>161</v>
      </c>
      <c r="AY140" s="3" t="s">
        <v>158</v>
      </c>
      <c r="BE140" s="228" t="n">
        <f aca="false">IF(N140="základná",J140,0)</f>
        <v>0</v>
      </c>
      <c r="BF140" s="228" t="n">
        <f aca="false">IF(N140="znížená",J140,0)</f>
        <v>60.21</v>
      </c>
      <c r="BG140" s="228" t="n">
        <f aca="false">IF(N140="zákl. prenesená",J140,0)</f>
        <v>0</v>
      </c>
      <c r="BH140" s="228" t="n">
        <f aca="false">IF(N140="zníž. prenesená",J140,0)</f>
        <v>0</v>
      </c>
      <c r="BI140" s="228" t="n">
        <f aca="false">IF(N140="nulová",J140,0)</f>
        <v>0</v>
      </c>
      <c r="BJ140" s="3" t="s">
        <v>161</v>
      </c>
      <c r="BK140" s="228" t="n">
        <f aca="false">ROUND(I140*H140,2)</f>
        <v>60.21</v>
      </c>
      <c r="BL140" s="3" t="s">
        <v>166</v>
      </c>
      <c r="BM140" s="227" t="s">
        <v>503</v>
      </c>
    </row>
    <row r="141" s="26" customFormat="true" ht="24.15" hidden="false" customHeight="true" outlineLevel="0" collapsed="false">
      <c r="A141" s="19"/>
      <c r="B141" s="20"/>
      <c r="C141" s="216" t="s">
        <v>205</v>
      </c>
      <c r="D141" s="216" t="s">
        <v>162</v>
      </c>
      <c r="E141" s="217" t="s">
        <v>363</v>
      </c>
      <c r="F141" s="218" t="s">
        <v>364</v>
      </c>
      <c r="G141" s="219" t="s">
        <v>230</v>
      </c>
      <c r="H141" s="220" t="n">
        <v>12.543</v>
      </c>
      <c r="I141" s="221" t="n">
        <v>10.88</v>
      </c>
      <c r="J141" s="221" t="n">
        <f aca="false">ROUND(I141*H141,2)</f>
        <v>136.47</v>
      </c>
      <c r="K141" s="222"/>
      <c r="L141" s="25"/>
      <c r="M141" s="223"/>
      <c r="N141" s="224" t="s">
        <v>36</v>
      </c>
      <c r="O141" s="225" t="n">
        <v>0.89</v>
      </c>
      <c r="P141" s="225" t="n">
        <f aca="false">O141*H141</f>
        <v>11.16327</v>
      </c>
      <c r="Q141" s="225" t="n">
        <v>0</v>
      </c>
      <c r="R141" s="225" t="n">
        <f aca="false">Q141*H141</f>
        <v>0</v>
      </c>
      <c r="S141" s="225" t="n">
        <v>0</v>
      </c>
      <c r="T141" s="226" t="n">
        <f aca="false">S141*H141</f>
        <v>0</v>
      </c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R141" s="227" t="s">
        <v>166</v>
      </c>
      <c r="AT141" s="227" t="s">
        <v>162</v>
      </c>
      <c r="AU141" s="227" t="s">
        <v>161</v>
      </c>
      <c r="AY141" s="3" t="s">
        <v>158</v>
      </c>
      <c r="BE141" s="228" t="n">
        <f aca="false">IF(N141="základná",J141,0)</f>
        <v>0</v>
      </c>
      <c r="BF141" s="228" t="n">
        <f aca="false">IF(N141="znížená",J141,0)</f>
        <v>136.47</v>
      </c>
      <c r="BG141" s="228" t="n">
        <f aca="false">IF(N141="zákl. prenesená",J141,0)</f>
        <v>0</v>
      </c>
      <c r="BH141" s="228" t="n">
        <f aca="false">IF(N141="zníž. prenesená",J141,0)</f>
        <v>0</v>
      </c>
      <c r="BI141" s="228" t="n">
        <f aca="false">IF(N141="nulová",J141,0)</f>
        <v>0</v>
      </c>
      <c r="BJ141" s="3" t="s">
        <v>161</v>
      </c>
      <c r="BK141" s="228" t="n">
        <f aca="false">ROUND(I141*H141,2)</f>
        <v>136.47</v>
      </c>
      <c r="BL141" s="3" t="s">
        <v>166</v>
      </c>
      <c r="BM141" s="227" t="s">
        <v>504</v>
      </c>
    </row>
    <row r="142" s="26" customFormat="true" ht="33" hidden="false" customHeight="true" outlineLevel="0" collapsed="false">
      <c r="A142" s="19"/>
      <c r="B142" s="20"/>
      <c r="C142" s="216" t="s">
        <v>209</v>
      </c>
      <c r="D142" s="216" t="s">
        <v>162</v>
      </c>
      <c r="E142" s="217" t="s">
        <v>505</v>
      </c>
      <c r="F142" s="218" t="s">
        <v>506</v>
      </c>
      <c r="G142" s="219" t="s">
        <v>230</v>
      </c>
      <c r="H142" s="220" t="n">
        <v>12.543</v>
      </c>
      <c r="I142" s="221" t="n">
        <v>4.6</v>
      </c>
      <c r="J142" s="221" t="n">
        <f aca="false">ROUND(I142*H142,2)</f>
        <v>57.7</v>
      </c>
      <c r="K142" s="222"/>
      <c r="L142" s="25"/>
      <c r="M142" s="223"/>
      <c r="N142" s="224" t="s">
        <v>36</v>
      </c>
      <c r="O142" s="225" t="n">
        <v>0.102</v>
      </c>
      <c r="P142" s="225" t="n">
        <f aca="false">O142*H142</f>
        <v>1.279386</v>
      </c>
      <c r="Q142" s="225" t="n">
        <v>0</v>
      </c>
      <c r="R142" s="225" t="n">
        <f aca="false">Q142*H142</f>
        <v>0</v>
      </c>
      <c r="S142" s="225" t="n">
        <v>0</v>
      </c>
      <c r="T142" s="226" t="n">
        <f aca="false">S142*H142</f>
        <v>0</v>
      </c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R142" s="227" t="s">
        <v>166</v>
      </c>
      <c r="AT142" s="227" t="s">
        <v>162</v>
      </c>
      <c r="AU142" s="227" t="s">
        <v>161</v>
      </c>
      <c r="AY142" s="3" t="s">
        <v>158</v>
      </c>
      <c r="BE142" s="228" t="n">
        <f aca="false">IF(N142="základná",J142,0)</f>
        <v>0</v>
      </c>
      <c r="BF142" s="228" t="n">
        <f aca="false">IF(N142="znížená",J142,0)</f>
        <v>57.7</v>
      </c>
      <c r="BG142" s="228" t="n">
        <f aca="false">IF(N142="zákl. prenesená",J142,0)</f>
        <v>0</v>
      </c>
      <c r="BH142" s="228" t="n">
        <f aca="false">IF(N142="zníž. prenesená",J142,0)</f>
        <v>0</v>
      </c>
      <c r="BI142" s="228" t="n">
        <f aca="false">IF(N142="nulová",J142,0)</f>
        <v>0</v>
      </c>
      <c r="BJ142" s="3" t="s">
        <v>161</v>
      </c>
      <c r="BK142" s="228" t="n">
        <f aca="false">ROUND(I142*H142,2)</f>
        <v>57.7</v>
      </c>
      <c r="BL142" s="3" t="s">
        <v>166</v>
      </c>
      <c r="BM142" s="227" t="s">
        <v>507</v>
      </c>
    </row>
    <row r="143" s="200" customFormat="true" ht="22.8" hidden="false" customHeight="true" outlineLevel="0" collapsed="false">
      <c r="B143" s="201"/>
      <c r="C143" s="202"/>
      <c r="D143" s="203" t="s">
        <v>69</v>
      </c>
      <c r="E143" s="214" t="s">
        <v>248</v>
      </c>
      <c r="F143" s="214" t="s">
        <v>249</v>
      </c>
      <c r="G143" s="202"/>
      <c r="H143" s="202"/>
      <c r="I143" s="202"/>
      <c r="J143" s="215" t="n">
        <f aca="false">BK143</f>
        <v>2539.69</v>
      </c>
      <c r="K143" s="202"/>
      <c r="L143" s="206"/>
      <c r="M143" s="207"/>
      <c r="N143" s="208"/>
      <c r="O143" s="208"/>
      <c r="P143" s="209" t="n">
        <f aca="false">P144</f>
        <v>166.762341</v>
      </c>
      <c r="Q143" s="208"/>
      <c r="R143" s="209" t="n">
        <f aca="false">R144</f>
        <v>0</v>
      </c>
      <c r="S143" s="208"/>
      <c r="T143" s="210" t="n">
        <f aca="false">T144</f>
        <v>0</v>
      </c>
      <c r="AR143" s="211" t="s">
        <v>78</v>
      </c>
      <c r="AT143" s="212" t="s">
        <v>69</v>
      </c>
      <c r="AU143" s="212" t="s">
        <v>78</v>
      </c>
      <c r="AY143" s="211" t="s">
        <v>158</v>
      </c>
      <c r="BK143" s="213" t="n">
        <f aca="false">BK144</f>
        <v>2539.69</v>
      </c>
    </row>
    <row r="144" s="26" customFormat="true" ht="24.15" hidden="false" customHeight="true" outlineLevel="0" collapsed="false">
      <c r="A144" s="19"/>
      <c r="B144" s="20"/>
      <c r="C144" s="216" t="s">
        <v>369</v>
      </c>
      <c r="D144" s="216" t="s">
        <v>162</v>
      </c>
      <c r="E144" s="217" t="s">
        <v>251</v>
      </c>
      <c r="F144" s="218" t="s">
        <v>252</v>
      </c>
      <c r="G144" s="219" t="s">
        <v>230</v>
      </c>
      <c r="H144" s="220" t="n">
        <v>67.707</v>
      </c>
      <c r="I144" s="221" t="n">
        <v>37.51</v>
      </c>
      <c r="J144" s="221" t="n">
        <f aca="false">ROUND(I144*H144,2)</f>
        <v>2539.69</v>
      </c>
      <c r="K144" s="222"/>
      <c r="L144" s="25"/>
      <c r="M144" s="223"/>
      <c r="N144" s="224" t="s">
        <v>36</v>
      </c>
      <c r="O144" s="225" t="n">
        <v>2.463</v>
      </c>
      <c r="P144" s="225" t="n">
        <f aca="false">O144*H144</f>
        <v>166.762341</v>
      </c>
      <c r="Q144" s="225" t="n">
        <v>0</v>
      </c>
      <c r="R144" s="225" t="n">
        <f aca="false">Q144*H144</f>
        <v>0</v>
      </c>
      <c r="S144" s="225" t="n">
        <v>0</v>
      </c>
      <c r="T144" s="226" t="n">
        <f aca="false">S144*H144</f>
        <v>0</v>
      </c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R144" s="227" t="s">
        <v>166</v>
      </c>
      <c r="AT144" s="227" t="s">
        <v>162</v>
      </c>
      <c r="AU144" s="227" t="s">
        <v>161</v>
      </c>
      <c r="AY144" s="3" t="s">
        <v>158</v>
      </c>
      <c r="BE144" s="228" t="n">
        <f aca="false">IF(N144="základná",J144,0)</f>
        <v>0</v>
      </c>
      <c r="BF144" s="228" t="n">
        <f aca="false">IF(N144="znížená",J144,0)</f>
        <v>2539.69</v>
      </c>
      <c r="BG144" s="228" t="n">
        <f aca="false">IF(N144="zákl. prenesená",J144,0)</f>
        <v>0</v>
      </c>
      <c r="BH144" s="228" t="n">
        <f aca="false">IF(N144="zníž. prenesená",J144,0)</f>
        <v>0</v>
      </c>
      <c r="BI144" s="228" t="n">
        <f aca="false">IF(N144="nulová",J144,0)</f>
        <v>0</v>
      </c>
      <c r="BJ144" s="3" t="s">
        <v>161</v>
      </c>
      <c r="BK144" s="228" t="n">
        <f aca="false">ROUND(I144*H144,2)</f>
        <v>2539.69</v>
      </c>
      <c r="BL144" s="3" t="s">
        <v>166</v>
      </c>
      <c r="BM144" s="227" t="s">
        <v>508</v>
      </c>
    </row>
    <row r="145" s="200" customFormat="true" ht="25.9" hidden="false" customHeight="true" outlineLevel="0" collapsed="false">
      <c r="B145" s="201"/>
      <c r="C145" s="202"/>
      <c r="D145" s="203" t="s">
        <v>69</v>
      </c>
      <c r="E145" s="204" t="s">
        <v>254</v>
      </c>
      <c r="F145" s="204" t="s">
        <v>255</v>
      </c>
      <c r="G145" s="202"/>
      <c r="H145" s="202"/>
      <c r="I145" s="202"/>
      <c r="J145" s="205" t="n">
        <f aca="false">BK145</f>
        <v>451.11</v>
      </c>
      <c r="K145" s="202"/>
      <c r="L145" s="206"/>
      <c r="M145" s="207"/>
      <c r="N145" s="208"/>
      <c r="O145" s="208"/>
      <c r="P145" s="209" t="n">
        <f aca="false">P146</f>
        <v>9.84007948</v>
      </c>
      <c r="Q145" s="208"/>
      <c r="R145" s="209" t="n">
        <f aca="false">R146</f>
        <v>0.13463218</v>
      </c>
      <c r="S145" s="208"/>
      <c r="T145" s="210" t="n">
        <f aca="false">T146</f>
        <v>0</v>
      </c>
      <c r="AR145" s="211" t="s">
        <v>161</v>
      </c>
      <c r="AT145" s="212" t="s">
        <v>69</v>
      </c>
      <c r="AU145" s="212" t="s">
        <v>70</v>
      </c>
      <c r="AY145" s="211" t="s">
        <v>158</v>
      </c>
      <c r="BK145" s="213" t="n">
        <f aca="false">BK146</f>
        <v>451.11</v>
      </c>
    </row>
    <row r="146" s="200" customFormat="true" ht="22.8" hidden="false" customHeight="true" outlineLevel="0" collapsed="false">
      <c r="B146" s="201"/>
      <c r="C146" s="202"/>
      <c r="D146" s="203" t="s">
        <v>69</v>
      </c>
      <c r="E146" s="214" t="s">
        <v>373</v>
      </c>
      <c r="F146" s="214" t="s">
        <v>374</v>
      </c>
      <c r="G146" s="202"/>
      <c r="H146" s="202"/>
      <c r="I146" s="202"/>
      <c r="J146" s="215" t="n">
        <f aca="false">BK146</f>
        <v>451.11</v>
      </c>
      <c r="K146" s="202"/>
      <c r="L146" s="206"/>
      <c r="M146" s="207"/>
      <c r="N146" s="208"/>
      <c r="O146" s="208"/>
      <c r="P146" s="209" t="n">
        <f aca="false">SUM(P147:P151)</f>
        <v>9.84007948</v>
      </c>
      <c r="Q146" s="208"/>
      <c r="R146" s="209" t="n">
        <f aca="false">SUM(R147:R151)</f>
        <v>0.13463218</v>
      </c>
      <c r="S146" s="208"/>
      <c r="T146" s="210" t="n">
        <f aca="false">SUM(T147:T151)</f>
        <v>0</v>
      </c>
      <c r="AR146" s="211" t="s">
        <v>161</v>
      </c>
      <c r="AT146" s="212" t="s">
        <v>69</v>
      </c>
      <c r="AU146" s="212" t="s">
        <v>78</v>
      </c>
      <c r="AY146" s="211" t="s">
        <v>158</v>
      </c>
      <c r="BK146" s="213" t="n">
        <f aca="false">SUM(BK147:BK151)</f>
        <v>451.11</v>
      </c>
    </row>
    <row r="147" s="26" customFormat="true" ht="21.75" hidden="false" customHeight="true" outlineLevel="0" collapsed="false">
      <c r="A147" s="19"/>
      <c r="B147" s="20"/>
      <c r="C147" s="216" t="s">
        <v>261</v>
      </c>
      <c r="D147" s="216" t="s">
        <v>162</v>
      </c>
      <c r="E147" s="217" t="s">
        <v>509</v>
      </c>
      <c r="F147" s="218" t="s">
        <v>510</v>
      </c>
      <c r="G147" s="219" t="s">
        <v>165</v>
      </c>
      <c r="H147" s="220" t="n">
        <v>97.559</v>
      </c>
      <c r="I147" s="221" t="n">
        <v>0.56</v>
      </c>
      <c r="J147" s="221" t="n">
        <f aca="false">ROUND(I147*H147,2)</f>
        <v>54.63</v>
      </c>
      <c r="K147" s="222"/>
      <c r="L147" s="25"/>
      <c r="M147" s="223"/>
      <c r="N147" s="224" t="s">
        <v>36</v>
      </c>
      <c r="O147" s="225" t="n">
        <v>0.03002</v>
      </c>
      <c r="P147" s="225" t="n">
        <f aca="false">O147*H147</f>
        <v>2.92872118</v>
      </c>
      <c r="Q147" s="225" t="n">
        <v>0</v>
      </c>
      <c r="R147" s="225" t="n">
        <f aca="false">Q147*H147</f>
        <v>0</v>
      </c>
      <c r="S147" s="225" t="n">
        <v>0</v>
      </c>
      <c r="T147" s="226" t="n">
        <f aca="false">S147*H147</f>
        <v>0</v>
      </c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R147" s="227" t="s">
        <v>261</v>
      </c>
      <c r="AT147" s="227" t="s">
        <v>162</v>
      </c>
      <c r="AU147" s="227" t="s">
        <v>161</v>
      </c>
      <c r="AY147" s="3" t="s">
        <v>158</v>
      </c>
      <c r="BE147" s="228" t="n">
        <f aca="false">IF(N147="základná",J147,0)</f>
        <v>0</v>
      </c>
      <c r="BF147" s="228" t="n">
        <f aca="false">IF(N147="znížená",J147,0)</f>
        <v>54.63</v>
      </c>
      <c r="BG147" s="228" t="n">
        <f aca="false">IF(N147="zákl. prenesená",J147,0)</f>
        <v>0</v>
      </c>
      <c r="BH147" s="228" t="n">
        <f aca="false">IF(N147="zníž. prenesená",J147,0)</f>
        <v>0</v>
      </c>
      <c r="BI147" s="228" t="n">
        <f aca="false">IF(N147="nulová",J147,0)</f>
        <v>0</v>
      </c>
      <c r="BJ147" s="3" t="s">
        <v>161</v>
      </c>
      <c r="BK147" s="228" t="n">
        <f aca="false">ROUND(I147*H147,2)</f>
        <v>54.63</v>
      </c>
      <c r="BL147" s="3" t="s">
        <v>261</v>
      </c>
      <c r="BM147" s="227" t="s">
        <v>511</v>
      </c>
    </row>
    <row r="148" s="26" customFormat="true" ht="16.5" hidden="false" customHeight="true" outlineLevel="0" collapsed="false">
      <c r="A148" s="19"/>
      <c r="B148" s="20"/>
      <c r="C148" s="229" t="s">
        <v>378</v>
      </c>
      <c r="D148" s="229" t="s">
        <v>220</v>
      </c>
      <c r="E148" s="230" t="s">
        <v>512</v>
      </c>
      <c r="F148" s="231" t="s">
        <v>513</v>
      </c>
      <c r="G148" s="232" t="s">
        <v>165</v>
      </c>
      <c r="H148" s="233" t="n">
        <v>117.071</v>
      </c>
      <c r="I148" s="234" t="n">
        <v>1.34</v>
      </c>
      <c r="J148" s="234" t="n">
        <f aca="false">ROUND(I148*H148,2)</f>
        <v>156.88</v>
      </c>
      <c r="K148" s="235"/>
      <c r="L148" s="236"/>
      <c r="M148" s="237"/>
      <c r="N148" s="238" t="s">
        <v>36</v>
      </c>
      <c r="O148" s="225" t="n">
        <v>0</v>
      </c>
      <c r="P148" s="225" t="n">
        <f aca="false">O148*H148</f>
        <v>0</v>
      </c>
      <c r="Q148" s="225" t="n">
        <v>0.0003</v>
      </c>
      <c r="R148" s="225" t="n">
        <f aca="false">Q148*H148</f>
        <v>0.0351213</v>
      </c>
      <c r="S148" s="225" t="n">
        <v>0</v>
      </c>
      <c r="T148" s="226" t="n">
        <f aca="false">S148*H148</f>
        <v>0</v>
      </c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R148" s="227" t="s">
        <v>224</v>
      </c>
      <c r="AT148" s="227" t="s">
        <v>220</v>
      </c>
      <c r="AU148" s="227" t="s">
        <v>161</v>
      </c>
      <c r="AY148" s="3" t="s">
        <v>158</v>
      </c>
      <c r="BE148" s="228" t="n">
        <f aca="false">IF(N148="základná",J148,0)</f>
        <v>0</v>
      </c>
      <c r="BF148" s="228" t="n">
        <f aca="false">IF(N148="znížená",J148,0)</f>
        <v>156.88</v>
      </c>
      <c r="BG148" s="228" t="n">
        <f aca="false">IF(N148="zákl. prenesená",J148,0)</f>
        <v>0</v>
      </c>
      <c r="BH148" s="228" t="n">
        <f aca="false">IF(N148="zníž. prenesená",J148,0)</f>
        <v>0</v>
      </c>
      <c r="BI148" s="228" t="n">
        <f aca="false">IF(N148="nulová",J148,0)</f>
        <v>0</v>
      </c>
      <c r="BJ148" s="3" t="s">
        <v>161</v>
      </c>
      <c r="BK148" s="228" t="n">
        <f aca="false">ROUND(I148*H148,2)</f>
        <v>156.88</v>
      </c>
      <c r="BL148" s="3" t="s">
        <v>261</v>
      </c>
      <c r="BM148" s="227" t="s">
        <v>514</v>
      </c>
    </row>
    <row r="149" s="26" customFormat="true" ht="24.15" hidden="false" customHeight="true" outlineLevel="0" collapsed="false">
      <c r="A149" s="19"/>
      <c r="B149" s="20"/>
      <c r="C149" s="216" t="s">
        <v>382</v>
      </c>
      <c r="D149" s="216" t="s">
        <v>162</v>
      </c>
      <c r="E149" s="217" t="s">
        <v>515</v>
      </c>
      <c r="F149" s="218" t="s">
        <v>516</v>
      </c>
      <c r="G149" s="219" t="s">
        <v>165</v>
      </c>
      <c r="H149" s="220" t="n">
        <v>41.811</v>
      </c>
      <c r="I149" s="221" t="n">
        <v>3.41</v>
      </c>
      <c r="J149" s="221" t="n">
        <f aca="false">ROUND(I149*H149,2)</f>
        <v>142.58</v>
      </c>
      <c r="K149" s="222"/>
      <c r="L149" s="25"/>
      <c r="M149" s="223"/>
      <c r="N149" s="224" t="s">
        <v>36</v>
      </c>
      <c r="O149" s="225" t="n">
        <v>0.1653</v>
      </c>
      <c r="P149" s="225" t="n">
        <f aca="false">O149*H149</f>
        <v>6.9113583</v>
      </c>
      <c r="Q149" s="225" t="n">
        <v>8E-005</v>
      </c>
      <c r="R149" s="225" t="n">
        <f aca="false">Q149*H149</f>
        <v>0.00334488</v>
      </c>
      <c r="S149" s="225" t="n">
        <v>0</v>
      </c>
      <c r="T149" s="226" t="n">
        <f aca="false">S149*H149</f>
        <v>0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R149" s="227" t="s">
        <v>261</v>
      </c>
      <c r="AT149" s="227" t="s">
        <v>162</v>
      </c>
      <c r="AU149" s="227" t="s">
        <v>161</v>
      </c>
      <c r="AY149" s="3" t="s">
        <v>158</v>
      </c>
      <c r="BE149" s="228" t="n">
        <f aca="false">IF(N149="základná",J149,0)</f>
        <v>0</v>
      </c>
      <c r="BF149" s="228" t="n">
        <f aca="false">IF(N149="znížená",J149,0)</f>
        <v>142.58</v>
      </c>
      <c r="BG149" s="228" t="n">
        <f aca="false">IF(N149="zákl. prenesená",J149,0)</f>
        <v>0</v>
      </c>
      <c r="BH149" s="228" t="n">
        <f aca="false">IF(N149="zníž. prenesená",J149,0)</f>
        <v>0</v>
      </c>
      <c r="BI149" s="228" t="n">
        <f aca="false">IF(N149="nulová",J149,0)</f>
        <v>0</v>
      </c>
      <c r="BJ149" s="3" t="s">
        <v>161</v>
      </c>
      <c r="BK149" s="228" t="n">
        <f aca="false">ROUND(I149*H149,2)</f>
        <v>142.58</v>
      </c>
      <c r="BL149" s="3" t="s">
        <v>261</v>
      </c>
      <c r="BM149" s="227" t="s">
        <v>517</v>
      </c>
    </row>
    <row r="150" s="26" customFormat="true" ht="37.8" hidden="false" customHeight="true" outlineLevel="0" collapsed="false">
      <c r="A150" s="19"/>
      <c r="B150" s="20"/>
      <c r="C150" s="229" t="s">
        <v>386</v>
      </c>
      <c r="D150" s="229" t="s">
        <v>220</v>
      </c>
      <c r="E150" s="230" t="s">
        <v>518</v>
      </c>
      <c r="F150" s="231" t="s">
        <v>519</v>
      </c>
      <c r="G150" s="232" t="s">
        <v>165</v>
      </c>
      <c r="H150" s="233" t="n">
        <v>48.083</v>
      </c>
      <c r="I150" s="234" t="n">
        <v>1.78</v>
      </c>
      <c r="J150" s="234" t="n">
        <f aca="false">ROUND(I150*H150,2)</f>
        <v>85.59</v>
      </c>
      <c r="K150" s="235"/>
      <c r="L150" s="236"/>
      <c r="M150" s="237"/>
      <c r="N150" s="238" t="s">
        <v>36</v>
      </c>
      <c r="O150" s="225" t="n">
        <v>0</v>
      </c>
      <c r="P150" s="225" t="n">
        <f aca="false">O150*H150</f>
        <v>0</v>
      </c>
      <c r="Q150" s="225" t="n">
        <v>0.002</v>
      </c>
      <c r="R150" s="225" t="n">
        <f aca="false">Q150*H150</f>
        <v>0.096166</v>
      </c>
      <c r="S150" s="225" t="n">
        <v>0</v>
      </c>
      <c r="T150" s="226" t="n">
        <f aca="false">S150*H150</f>
        <v>0</v>
      </c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R150" s="227" t="s">
        <v>224</v>
      </c>
      <c r="AT150" s="227" t="s">
        <v>220</v>
      </c>
      <c r="AU150" s="227" t="s">
        <v>161</v>
      </c>
      <c r="AY150" s="3" t="s">
        <v>158</v>
      </c>
      <c r="BE150" s="228" t="n">
        <f aca="false">IF(N150="základná",J150,0)</f>
        <v>0</v>
      </c>
      <c r="BF150" s="228" t="n">
        <f aca="false">IF(N150="znížená",J150,0)</f>
        <v>85.59</v>
      </c>
      <c r="BG150" s="228" t="n">
        <f aca="false">IF(N150="zákl. prenesená",J150,0)</f>
        <v>0</v>
      </c>
      <c r="BH150" s="228" t="n">
        <f aca="false">IF(N150="zníž. prenesená",J150,0)</f>
        <v>0</v>
      </c>
      <c r="BI150" s="228" t="n">
        <f aca="false">IF(N150="nulová",J150,0)</f>
        <v>0</v>
      </c>
      <c r="BJ150" s="3" t="s">
        <v>161</v>
      </c>
      <c r="BK150" s="228" t="n">
        <f aca="false">ROUND(I150*H150,2)</f>
        <v>85.59</v>
      </c>
      <c r="BL150" s="3" t="s">
        <v>261</v>
      </c>
      <c r="BM150" s="227" t="s">
        <v>520</v>
      </c>
    </row>
    <row r="151" s="26" customFormat="true" ht="24.15" hidden="false" customHeight="true" outlineLevel="0" collapsed="false">
      <c r="A151" s="19"/>
      <c r="B151" s="20"/>
      <c r="C151" s="216" t="s">
        <v>6</v>
      </c>
      <c r="D151" s="216" t="s">
        <v>162</v>
      </c>
      <c r="E151" s="217" t="s">
        <v>400</v>
      </c>
      <c r="F151" s="218" t="s">
        <v>401</v>
      </c>
      <c r="G151" s="219" t="s">
        <v>274</v>
      </c>
      <c r="H151" s="220" t="n">
        <v>4.397</v>
      </c>
      <c r="I151" s="221" t="n">
        <v>2.6</v>
      </c>
      <c r="J151" s="221" t="n">
        <f aca="false">ROUND(I151*H151,2)</f>
        <v>11.43</v>
      </c>
      <c r="K151" s="222"/>
      <c r="L151" s="25"/>
      <c r="M151" s="239"/>
      <c r="N151" s="240" t="s">
        <v>36</v>
      </c>
      <c r="O151" s="241" t="n">
        <v>0</v>
      </c>
      <c r="P151" s="241" t="n">
        <f aca="false">O151*H151</f>
        <v>0</v>
      </c>
      <c r="Q151" s="241" t="n">
        <v>0</v>
      </c>
      <c r="R151" s="241" t="n">
        <f aca="false">Q151*H151</f>
        <v>0</v>
      </c>
      <c r="S151" s="241" t="n">
        <v>0</v>
      </c>
      <c r="T151" s="242" t="n">
        <f aca="false">S151*H151</f>
        <v>0</v>
      </c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R151" s="227" t="s">
        <v>261</v>
      </c>
      <c r="AT151" s="227" t="s">
        <v>162</v>
      </c>
      <c r="AU151" s="227" t="s">
        <v>161</v>
      </c>
      <c r="AY151" s="3" t="s">
        <v>158</v>
      </c>
      <c r="BE151" s="228" t="n">
        <f aca="false">IF(N151="základná",J151,0)</f>
        <v>0</v>
      </c>
      <c r="BF151" s="228" t="n">
        <f aca="false">IF(N151="znížená",J151,0)</f>
        <v>11.43</v>
      </c>
      <c r="BG151" s="228" t="n">
        <f aca="false">IF(N151="zákl. prenesená",J151,0)</f>
        <v>0</v>
      </c>
      <c r="BH151" s="228" t="n">
        <f aca="false">IF(N151="zníž. prenesená",J151,0)</f>
        <v>0</v>
      </c>
      <c r="BI151" s="228" t="n">
        <f aca="false">IF(N151="nulová",J151,0)</f>
        <v>0</v>
      </c>
      <c r="BJ151" s="3" t="s">
        <v>161</v>
      </c>
      <c r="BK151" s="228" t="n">
        <f aca="false">ROUND(I151*H151,2)</f>
        <v>11.43</v>
      </c>
      <c r="BL151" s="3" t="s">
        <v>261</v>
      </c>
      <c r="BM151" s="227" t="s">
        <v>521</v>
      </c>
    </row>
    <row r="152" s="26" customFormat="true" ht="6.95" hidden="false" customHeight="true" outlineLevel="0" collapsed="false">
      <c r="A152" s="19"/>
      <c r="B152" s="53"/>
      <c r="C152" s="54"/>
      <c r="D152" s="54"/>
      <c r="E152" s="54"/>
      <c r="F152" s="54"/>
      <c r="G152" s="54"/>
      <c r="H152" s="54"/>
      <c r="I152" s="54"/>
      <c r="J152" s="54"/>
      <c r="K152" s="54"/>
      <c r="L152" s="25"/>
      <c r="M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</row>
  </sheetData>
  <sheetProtection algorithmName="SHA-512" hashValue="QSmmC0lm9Q+j3o20uH+MPQWVIp0EPFj1qIdcDcYSARE39dkqAAkMZU5pxDdOt/ecSDNkGOi6onUOmDq5xBOq8A==" saltValue="u56BqmcDVxWUQIKZJwHFcDoUYFQDnATuT2AOGqO/UB+N9BT65eOLxtnSD3l4NP483YViTf7zYAKjtpdxWR5amQ==" spinCount="100000" sheet="true" password="f684" objects="true" scenarios="true" formatColumns="false" formatRows="false" autoFilter="false"/>
  <autoFilter ref="C123:K151"/>
  <mergeCells count="9">
    <mergeCell ref="L2:V2"/>
    <mergeCell ref="E7:H7"/>
    <mergeCell ref="E9:H9"/>
    <mergeCell ref="E18:H18"/>
    <mergeCell ref="E27:H27"/>
    <mergeCell ref="E85:H85"/>
    <mergeCell ref="E87:H87"/>
    <mergeCell ref="E114:H114"/>
    <mergeCell ref="E116:H116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M17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1" customFormat="false" ht="12.8" hidden="false" customHeight="false" outlineLevel="0" collapsed="false">
      <c r="A1" s="8"/>
    </row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88</v>
      </c>
    </row>
    <row r="3" customFormat="false" ht="6.95" hidden="false" customHeight="true" outlineLevel="0" collapsed="false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6"/>
      <c r="AT3" s="3" t="s">
        <v>70</v>
      </c>
    </row>
    <row r="4" customFormat="false" ht="24.95" hidden="false" customHeight="true" outlineLevel="0" collapsed="false">
      <c r="B4" s="6"/>
      <c r="D4" s="123" t="s">
        <v>128</v>
      </c>
      <c r="L4" s="6"/>
      <c r="M4" s="124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25" t="s">
        <v>12</v>
      </c>
      <c r="L6" s="6"/>
    </row>
    <row r="7" customFormat="false" ht="16.5" hidden="false" customHeight="true" outlineLevel="0" collapsed="false">
      <c r="B7" s="6"/>
      <c r="E7" s="126" t="str">
        <f aca="false">'Rekapitulácia stavby'!K6</f>
        <v>REKONŠTRUKCIA KULTÚRNEHO DOMU V OBCI NOVÝ RUSKOV</v>
      </c>
      <c r="F7" s="126"/>
      <c r="G7" s="126"/>
      <c r="H7" s="126"/>
      <c r="L7" s="6"/>
    </row>
    <row r="8" s="26" customFormat="true" ht="12" hidden="false" customHeight="true" outlineLevel="0" collapsed="false">
      <c r="A8" s="19"/>
      <c r="B8" s="25"/>
      <c r="C8" s="19"/>
      <c r="D8" s="125" t="s">
        <v>129</v>
      </c>
      <c r="E8" s="19"/>
      <c r="F8" s="19"/>
      <c r="G8" s="19"/>
      <c r="H8" s="19"/>
      <c r="I8" s="19"/>
      <c r="J8" s="19"/>
      <c r="K8" s="19"/>
      <c r="L8" s="50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26" customFormat="true" ht="16.5" hidden="false" customHeight="true" outlineLevel="0" collapsed="false">
      <c r="A9" s="19"/>
      <c r="B9" s="25"/>
      <c r="C9" s="19"/>
      <c r="D9" s="19"/>
      <c r="E9" s="127" t="s">
        <v>522</v>
      </c>
      <c r="F9" s="127"/>
      <c r="G9" s="127"/>
      <c r="H9" s="127"/>
      <c r="I9" s="19"/>
      <c r="J9" s="19"/>
      <c r="K9" s="19"/>
      <c r="L9" s="50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="26" customFormat="true" ht="12.8" hidden="false" customHeight="false" outlineLevel="0" collapsed="false">
      <c r="A10" s="19"/>
      <c r="B10" s="25"/>
      <c r="C10" s="19"/>
      <c r="D10" s="19"/>
      <c r="E10" s="19"/>
      <c r="F10" s="19"/>
      <c r="G10" s="19"/>
      <c r="H10" s="19"/>
      <c r="I10" s="19"/>
      <c r="J10" s="19"/>
      <c r="K10" s="19"/>
      <c r="L10" s="50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26" customFormat="true" ht="12" hidden="false" customHeight="true" outlineLevel="0" collapsed="false">
      <c r="A11" s="19"/>
      <c r="B11" s="25"/>
      <c r="C11" s="19"/>
      <c r="D11" s="125" t="s">
        <v>14</v>
      </c>
      <c r="E11" s="19"/>
      <c r="F11" s="128"/>
      <c r="G11" s="19"/>
      <c r="H11" s="19"/>
      <c r="I11" s="125" t="s">
        <v>15</v>
      </c>
      <c r="J11" s="128"/>
      <c r="K11" s="19"/>
      <c r="L11" s="50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="26" customFormat="true" ht="12" hidden="false" customHeight="true" outlineLevel="0" collapsed="false">
      <c r="A12" s="19"/>
      <c r="B12" s="25"/>
      <c r="C12" s="19"/>
      <c r="D12" s="125" t="s">
        <v>16</v>
      </c>
      <c r="E12" s="19"/>
      <c r="F12" s="128" t="s">
        <v>25</v>
      </c>
      <c r="G12" s="19"/>
      <c r="H12" s="19"/>
      <c r="I12" s="125" t="s">
        <v>18</v>
      </c>
      <c r="J12" s="129" t="str">
        <f aca="false">'Rekapitulácia stavby'!AN8</f>
        <v>12. 2022</v>
      </c>
      <c r="K12" s="19"/>
      <c r="L12" s="50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26" customFormat="true" ht="10.8" hidden="false" customHeight="true" outlineLevel="0" collapsed="false">
      <c r="A13" s="19"/>
      <c r="B13" s="25"/>
      <c r="C13" s="19"/>
      <c r="D13" s="19"/>
      <c r="E13" s="19"/>
      <c r="F13" s="19"/>
      <c r="G13" s="19"/>
      <c r="H13" s="19"/>
      <c r="I13" s="19"/>
      <c r="J13" s="19"/>
      <c r="K13" s="19"/>
      <c r="L13" s="50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="26" customFormat="true" ht="12" hidden="false" customHeight="true" outlineLevel="0" collapsed="false">
      <c r="A14" s="19"/>
      <c r="B14" s="25"/>
      <c r="C14" s="19"/>
      <c r="D14" s="125" t="s">
        <v>20</v>
      </c>
      <c r="E14" s="19"/>
      <c r="F14" s="19"/>
      <c r="G14" s="19"/>
      <c r="H14" s="19"/>
      <c r="I14" s="125" t="s">
        <v>21</v>
      </c>
      <c r="J14" s="128" t="str">
        <f aca="false">IF('Rekapitulácia stavby'!AN10="","",'Rekapitulácia stavby'!AN10)</f>
        <v/>
      </c>
      <c r="K14" s="19"/>
      <c r="L14" s="50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26" customFormat="true" ht="18" hidden="false" customHeight="true" outlineLevel="0" collapsed="false">
      <c r="A15" s="19"/>
      <c r="B15" s="25"/>
      <c r="C15" s="19"/>
      <c r="D15" s="19"/>
      <c r="E15" s="128" t="str">
        <f aca="false">IF('Rekapitulácia stavby'!E11="","",'Rekapitulácia stavby'!E11)</f>
        <v>Obec Nový Ruskov</v>
      </c>
      <c r="F15" s="19"/>
      <c r="G15" s="19"/>
      <c r="H15" s="19"/>
      <c r="I15" s="125" t="s">
        <v>23</v>
      </c>
      <c r="J15" s="128" t="str">
        <f aca="false">IF('Rekapitulácia stavby'!AN11="","",'Rekapitulácia stavby'!AN11)</f>
        <v/>
      </c>
      <c r="K15" s="19"/>
      <c r="L15" s="50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="26" customFormat="true" ht="6.95" hidden="false" customHeight="true" outlineLevel="0" collapsed="false">
      <c r="A16" s="19"/>
      <c r="B16" s="25"/>
      <c r="C16" s="19"/>
      <c r="D16" s="19"/>
      <c r="E16" s="19"/>
      <c r="F16" s="19"/>
      <c r="G16" s="19"/>
      <c r="H16" s="19"/>
      <c r="I16" s="19"/>
      <c r="J16" s="19"/>
      <c r="K16" s="19"/>
      <c r="L16" s="50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="26" customFormat="true" ht="12" hidden="false" customHeight="true" outlineLevel="0" collapsed="false">
      <c r="A17" s="19"/>
      <c r="B17" s="25"/>
      <c r="C17" s="19"/>
      <c r="D17" s="125" t="s">
        <v>24</v>
      </c>
      <c r="E17" s="19"/>
      <c r="F17" s="19"/>
      <c r="G17" s="19"/>
      <c r="H17" s="19"/>
      <c r="I17" s="125" t="s">
        <v>21</v>
      </c>
      <c r="J17" s="128" t="n">
        <f aca="false">'Rekapitulácia stavby'!AN13</f>
        <v>0</v>
      </c>
      <c r="K17" s="19"/>
      <c r="L17" s="50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26" customFormat="true" ht="18" hidden="false" customHeight="true" outlineLevel="0" collapsed="false">
      <c r="A18" s="19"/>
      <c r="B18" s="25"/>
      <c r="C18" s="19"/>
      <c r="D18" s="19"/>
      <c r="E18" s="130" t="str">
        <f aca="false">'Rekapitulácia stavby'!E14</f>
        <v> </v>
      </c>
      <c r="F18" s="130"/>
      <c r="G18" s="130"/>
      <c r="H18" s="130"/>
      <c r="I18" s="125" t="s">
        <v>23</v>
      </c>
      <c r="J18" s="128" t="n">
        <f aca="false">'Rekapitulácia stavby'!AN14</f>
        <v>0</v>
      </c>
      <c r="K18" s="19"/>
      <c r="L18" s="50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="26" customFormat="true" ht="6.95" hidden="false" customHeight="true" outlineLevel="0" collapsed="false">
      <c r="A19" s="19"/>
      <c r="B19" s="25"/>
      <c r="C19" s="19"/>
      <c r="D19" s="19"/>
      <c r="E19" s="19"/>
      <c r="F19" s="19"/>
      <c r="G19" s="19"/>
      <c r="H19" s="19"/>
      <c r="I19" s="19"/>
      <c r="J19" s="19"/>
      <c r="K19" s="19"/>
      <c r="L19" s="50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26" customFormat="true" ht="12" hidden="false" customHeight="true" outlineLevel="0" collapsed="false">
      <c r="A20" s="19"/>
      <c r="B20" s="25"/>
      <c r="C20" s="19"/>
      <c r="D20" s="125" t="s">
        <v>26</v>
      </c>
      <c r="E20" s="19"/>
      <c r="F20" s="19"/>
      <c r="G20" s="19"/>
      <c r="H20" s="19"/>
      <c r="I20" s="125" t="s">
        <v>21</v>
      </c>
      <c r="J20" s="128" t="str">
        <f aca="false">IF('Rekapitulácia stavby'!AN16="","",'Rekapitulácia stavby'!AN16)</f>
        <v/>
      </c>
      <c r="K20" s="19"/>
      <c r="L20" s="50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="26" customFormat="true" ht="18" hidden="false" customHeight="true" outlineLevel="0" collapsed="false">
      <c r="A21" s="19"/>
      <c r="B21" s="25"/>
      <c r="C21" s="19"/>
      <c r="D21" s="19"/>
      <c r="E21" s="128" t="str">
        <f aca="false">IF('Rekapitulácia stavby'!E17="","",'Rekapitulácia stavby'!E17)</f>
        <v> </v>
      </c>
      <c r="F21" s="19"/>
      <c r="G21" s="19"/>
      <c r="H21" s="19"/>
      <c r="I21" s="125" t="s">
        <v>23</v>
      </c>
      <c r="J21" s="128" t="str">
        <f aca="false">IF('Rekapitulácia stavby'!AN17="","",'Rekapitulácia stavby'!AN17)</f>
        <v/>
      </c>
      <c r="K21" s="19"/>
      <c r="L21" s="50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="26" customFormat="true" ht="6.95" hidden="false" customHeight="true" outlineLevel="0" collapsed="false">
      <c r="A22" s="19"/>
      <c r="B22" s="25"/>
      <c r="C22" s="19"/>
      <c r="D22" s="19"/>
      <c r="E22" s="19"/>
      <c r="F22" s="19"/>
      <c r="G22" s="19"/>
      <c r="H22" s="19"/>
      <c r="I22" s="19"/>
      <c r="J22" s="19"/>
      <c r="K22" s="19"/>
      <c r="L22" s="50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="26" customFormat="true" ht="12" hidden="false" customHeight="true" outlineLevel="0" collapsed="false">
      <c r="A23" s="19"/>
      <c r="B23" s="25"/>
      <c r="C23" s="19"/>
      <c r="D23" s="125" t="s">
        <v>28</v>
      </c>
      <c r="E23" s="19"/>
      <c r="F23" s="19"/>
      <c r="G23" s="19"/>
      <c r="H23" s="19"/>
      <c r="I23" s="125" t="s">
        <v>21</v>
      </c>
      <c r="J23" s="128" t="str">
        <f aca="false">IF('Rekapitulácia stavby'!AN19="","",'Rekapitulácia stavby'!AN19)</f>
        <v/>
      </c>
      <c r="K23" s="19"/>
      <c r="L23" s="50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="26" customFormat="true" ht="18" hidden="false" customHeight="true" outlineLevel="0" collapsed="false">
      <c r="A24" s="19"/>
      <c r="B24" s="25"/>
      <c r="C24" s="19"/>
      <c r="D24" s="19"/>
      <c r="E24" s="128" t="str">
        <f aca="false">IF('Rekapitulácia stavby'!E20="","",'Rekapitulácia stavby'!E20)</f>
        <v> </v>
      </c>
      <c r="F24" s="19"/>
      <c r="G24" s="19"/>
      <c r="H24" s="19"/>
      <c r="I24" s="125" t="s">
        <v>23</v>
      </c>
      <c r="J24" s="128" t="str">
        <f aca="false">IF('Rekapitulácia stavby'!AN20="","",'Rekapitulácia stavby'!AN20)</f>
        <v/>
      </c>
      <c r="K24" s="19"/>
      <c r="L24" s="50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="26" customFormat="true" ht="6.95" hidden="false" customHeight="true" outlineLevel="0" collapsed="false">
      <c r="A25" s="19"/>
      <c r="B25" s="25"/>
      <c r="C25" s="19"/>
      <c r="D25" s="19"/>
      <c r="E25" s="19"/>
      <c r="F25" s="19"/>
      <c r="G25" s="19"/>
      <c r="H25" s="19"/>
      <c r="I25" s="19"/>
      <c r="J25" s="19"/>
      <c r="K25" s="19"/>
      <c r="L25" s="50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="26" customFormat="true" ht="12" hidden="false" customHeight="true" outlineLevel="0" collapsed="false">
      <c r="A26" s="19"/>
      <c r="B26" s="25"/>
      <c r="C26" s="19"/>
      <c r="D26" s="125" t="s">
        <v>29</v>
      </c>
      <c r="E26" s="19"/>
      <c r="F26" s="19"/>
      <c r="G26" s="19"/>
      <c r="H26" s="19"/>
      <c r="I26" s="19"/>
      <c r="J26" s="19"/>
      <c r="K26" s="19"/>
      <c r="L26" s="50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="135" customFormat="true" ht="16.5" hidden="false" customHeight="true" outlineLevel="0" collapsed="false">
      <c r="A27" s="131"/>
      <c r="B27" s="132"/>
      <c r="C27" s="131"/>
      <c r="D27" s="131"/>
      <c r="E27" s="133"/>
      <c r="F27" s="133"/>
      <c r="G27" s="133"/>
      <c r="H27" s="133"/>
      <c r="I27" s="131"/>
      <c r="J27" s="131"/>
      <c r="K27" s="131"/>
      <c r="L27" s="134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6" customFormat="true" ht="6.95" hidden="false" customHeight="true" outlineLevel="0" collapsed="false">
      <c r="A28" s="19"/>
      <c r="B28" s="25"/>
      <c r="C28" s="19"/>
      <c r="D28" s="19"/>
      <c r="E28" s="19"/>
      <c r="F28" s="19"/>
      <c r="G28" s="19"/>
      <c r="H28" s="19"/>
      <c r="I28" s="19"/>
      <c r="J28" s="19"/>
      <c r="K28" s="19"/>
      <c r="L28" s="50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="26" customFormat="true" ht="6.95" hidden="false" customHeight="true" outlineLevel="0" collapsed="false">
      <c r="A29" s="19"/>
      <c r="B29" s="25"/>
      <c r="C29" s="19"/>
      <c r="D29" s="136"/>
      <c r="E29" s="136"/>
      <c r="F29" s="136"/>
      <c r="G29" s="136"/>
      <c r="H29" s="136"/>
      <c r="I29" s="136"/>
      <c r="J29" s="136"/>
      <c r="K29" s="136"/>
      <c r="L29" s="50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="26" customFormat="true" ht="25.45" hidden="false" customHeight="true" outlineLevel="0" collapsed="false">
      <c r="A30" s="19"/>
      <c r="B30" s="25"/>
      <c r="C30" s="19"/>
      <c r="D30" s="137" t="s">
        <v>30</v>
      </c>
      <c r="E30" s="19"/>
      <c r="F30" s="19"/>
      <c r="G30" s="19"/>
      <c r="H30" s="19"/>
      <c r="I30" s="19"/>
      <c r="J30" s="138" t="n">
        <f aca="false">ROUND(J124, 2)</f>
        <v>37731.47</v>
      </c>
      <c r="K30" s="19"/>
      <c r="L30" s="50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="26" customFormat="true" ht="6.95" hidden="false" customHeight="true" outlineLevel="0" collapsed="false">
      <c r="A31" s="19"/>
      <c r="B31" s="25"/>
      <c r="C31" s="19"/>
      <c r="D31" s="136"/>
      <c r="E31" s="136"/>
      <c r="F31" s="136"/>
      <c r="G31" s="136"/>
      <c r="H31" s="136"/>
      <c r="I31" s="136"/>
      <c r="J31" s="136"/>
      <c r="K31" s="136"/>
      <c r="L31" s="50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26" customFormat="true" ht="14.4" hidden="false" customHeight="true" outlineLevel="0" collapsed="false">
      <c r="A32" s="19"/>
      <c r="B32" s="25"/>
      <c r="C32" s="19"/>
      <c r="D32" s="19"/>
      <c r="E32" s="19"/>
      <c r="F32" s="139" t="s">
        <v>32</v>
      </c>
      <c r="G32" s="19"/>
      <c r="H32" s="19"/>
      <c r="I32" s="139" t="s">
        <v>31</v>
      </c>
      <c r="J32" s="139" t="s">
        <v>33</v>
      </c>
      <c r="K32" s="19"/>
      <c r="L32" s="50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="26" customFormat="true" ht="14.4" hidden="false" customHeight="true" outlineLevel="0" collapsed="false">
      <c r="A33" s="19"/>
      <c r="B33" s="25"/>
      <c r="C33" s="19"/>
      <c r="D33" s="140" t="s">
        <v>34</v>
      </c>
      <c r="E33" s="141" t="s">
        <v>35</v>
      </c>
      <c r="F33" s="142" t="n">
        <f aca="false">ROUND((SUM(BE124:BE173)),  2)</f>
        <v>0</v>
      </c>
      <c r="G33" s="143"/>
      <c r="H33" s="143"/>
      <c r="I33" s="144" t="n">
        <v>0.2</v>
      </c>
      <c r="J33" s="142" t="n">
        <f aca="false">ROUND(((SUM(BE124:BE173))*I33),  2)</f>
        <v>0</v>
      </c>
      <c r="K33" s="19"/>
      <c r="L33" s="50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="26" customFormat="true" ht="14.4" hidden="false" customHeight="true" outlineLevel="0" collapsed="false">
      <c r="A34" s="19"/>
      <c r="B34" s="25"/>
      <c r="C34" s="19"/>
      <c r="D34" s="19"/>
      <c r="E34" s="141" t="s">
        <v>36</v>
      </c>
      <c r="F34" s="145" t="n">
        <f aca="false">ROUND((SUM(BF124:BF173)),  2)</f>
        <v>37731.47</v>
      </c>
      <c r="G34" s="19"/>
      <c r="H34" s="19"/>
      <c r="I34" s="146" t="n">
        <v>0.2</v>
      </c>
      <c r="J34" s="145" t="n">
        <f aca="false">ROUND(((SUM(BF124:BF173))*I34),  2)</f>
        <v>7546.29</v>
      </c>
      <c r="K34" s="19"/>
      <c r="L34" s="50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26" customFormat="true" ht="14.4" hidden="true" customHeight="true" outlineLevel="0" collapsed="false">
      <c r="A35" s="19"/>
      <c r="B35" s="25"/>
      <c r="C35" s="19"/>
      <c r="D35" s="19"/>
      <c r="E35" s="125" t="s">
        <v>37</v>
      </c>
      <c r="F35" s="145" t="n">
        <f aca="false">ROUND((SUM(BG124:BG173)),  2)</f>
        <v>0</v>
      </c>
      <c r="G35" s="19"/>
      <c r="H35" s="19"/>
      <c r="I35" s="146" t="n">
        <v>0.2</v>
      </c>
      <c r="J35" s="145" t="n">
        <f aca="false">0</f>
        <v>0</v>
      </c>
      <c r="K35" s="19"/>
      <c r="L35" s="50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26" customFormat="true" ht="14.4" hidden="true" customHeight="true" outlineLevel="0" collapsed="false">
      <c r="A36" s="19"/>
      <c r="B36" s="25"/>
      <c r="C36" s="19"/>
      <c r="D36" s="19"/>
      <c r="E36" s="125" t="s">
        <v>38</v>
      </c>
      <c r="F36" s="145" t="n">
        <f aca="false">ROUND((SUM(BH124:BH173)),  2)</f>
        <v>0</v>
      </c>
      <c r="G36" s="19"/>
      <c r="H36" s="19"/>
      <c r="I36" s="146" t="n">
        <v>0.2</v>
      </c>
      <c r="J36" s="145" t="n">
        <f aca="false">0</f>
        <v>0</v>
      </c>
      <c r="K36" s="19"/>
      <c r="L36" s="50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="26" customFormat="true" ht="14.4" hidden="true" customHeight="true" outlineLevel="0" collapsed="false">
      <c r="A37" s="19"/>
      <c r="B37" s="25"/>
      <c r="C37" s="19"/>
      <c r="D37" s="19"/>
      <c r="E37" s="141" t="s">
        <v>39</v>
      </c>
      <c r="F37" s="142" t="n">
        <f aca="false">ROUND((SUM(BI124:BI173)),  2)</f>
        <v>0</v>
      </c>
      <c r="G37" s="143"/>
      <c r="H37" s="143"/>
      <c r="I37" s="144" t="n">
        <v>0</v>
      </c>
      <c r="J37" s="142" t="n">
        <f aca="false">0</f>
        <v>0</v>
      </c>
      <c r="K37" s="19"/>
      <c r="L37" s="50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="26" customFormat="true" ht="6.95" hidden="false" customHeight="true" outlineLevel="0" collapsed="false">
      <c r="A38" s="19"/>
      <c r="B38" s="25"/>
      <c r="C38" s="19"/>
      <c r="D38" s="19"/>
      <c r="E38" s="19"/>
      <c r="F38" s="19"/>
      <c r="G38" s="19"/>
      <c r="H38" s="19"/>
      <c r="I38" s="19"/>
      <c r="J38" s="19"/>
      <c r="K38" s="19"/>
      <c r="L38" s="50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="26" customFormat="true" ht="25.45" hidden="false" customHeight="true" outlineLevel="0" collapsed="false">
      <c r="A39" s="19"/>
      <c r="B39" s="25"/>
      <c r="C39" s="147"/>
      <c r="D39" s="148" t="s">
        <v>40</v>
      </c>
      <c r="E39" s="149"/>
      <c r="F39" s="149"/>
      <c r="G39" s="150" t="s">
        <v>41</v>
      </c>
      <c r="H39" s="151" t="s">
        <v>42</v>
      </c>
      <c r="I39" s="149"/>
      <c r="J39" s="152" t="n">
        <f aca="false">SUM(J30:J37)</f>
        <v>45277.76</v>
      </c>
      <c r="K39" s="153"/>
      <c r="L39" s="50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="26" customFormat="true" ht="14.4" hidden="false" customHeight="true" outlineLevel="0" collapsed="false">
      <c r="A40" s="19"/>
      <c r="B40" s="25"/>
      <c r="C40" s="19"/>
      <c r="D40" s="19"/>
      <c r="E40" s="19"/>
      <c r="F40" s="19"/>
      <c r="G40" s="19"/>
      <c r="H40" s="19"/>
      <c r="I40" s="19"/>
      <c r="J40" s="19"/>
      <c r="K40" s="19"/>
      <c r="L40" s="50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6" customFormat="true" ht="14.4" hidden="false" customHeight="true" outlineLevel="0" collapsed="false">
      <c r="B50" s="50"/>
      <c r="D50" s="154" t="s">
        <v>43</v>
      </c>
      <c r="E50" s="155"/>
      <c r="F50" s="155"/>
      <c r="G50" s="154" t="s">
        <v>44</v>
      </c>
      <c r="H50" s="155"/>
      <c r="I50" s="155"/>
      <c r="J50" s="155"/>
      <c r="K50" s="155"/>
      <c r="L50" s="50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6" customFormat="true" ht="12.8" hidden="false" customHeight="false" outlineLevel="0" collapsed="false">
      <c r="A61" s="19"/>
      <c r="B61" s="25"/>
      <c r="C61" s="19"/>
      <c r="D61" s="156" t="s">
        <v>45</v>
      </c>
      <c r="E61" s="157"/>
      <c r="F61" s="158" t="s">
        <v>46</v>
      </c>
      <c r="G61" s="156" t="s">
        <v>45</v>
      </c>
      <c r="H61" s="157"/>
      <c r="I61" s="157"/>
      <c r="J61" s="159" t="s">
        <v>46</v>
      </c>
      <c r="K61" s="157"/>
      <c r="L61" s="50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6" customFormat="true" ht="12.8" hidden="false" customHeight="false" outlineLevel="0" collapsed="false">
      <c r="A65" s="19"/>
      <c r="B65" s="25"/>
      <c r="C65" s="19"/>
      <c r="D65" s="154" t="s">
        <v>47</v>
      </c>
      <c r="E65" s="160"/>
      <c r="F65" s="160"/>
      <c r="G65" s="154" t="s">
        <v>48</v>
      </c>
      <c r="H65" s="160"/>
      <c r="I65" s="160"/>
      <c r="J65" s="160"/>
      <c r="K65" s="160"/>
      <c r="L65" s="50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6" customFormat="true" ht="12.8" hidden="false" customHeight="false" outlineLevel="0" collapsed="false">
      <c r="A76" s="19"/>
      <c r="B76" s="25"/>
      <c r="C76" s="19"/>
      <c r="D76" s="156" t="s">
        <v>45</v>
      </c>
      <c r="E76" s="157"/>
      <c r="F76" s="158" t="s">
        <v>46</v>
      </c>
      <c r="G76" s="156" t="s">
        <v>45</v>
      </c>
      <c r="H76" s="157"/>
      <c r="I76" s="157"/>
      <c r="J76" s="159" t="s">
        <v>46</v>
      </c>
      <c r="K76" s="157"/>
      <c r="L76" s="50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="26" customFormat="true" ht="14.4" hidden="false" customHeight="true" outlineLevel="0" collapsed="false">
      <c r="A77" s="19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50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="26" customFormat="true" ht="6.95" hidden="false" customHeight="true" outlineLevel="0" collapsed="false">
      <c r="A81" s="19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50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="26" customFormat="true" ht="24.95" hidden="false" customHeight="true" outlineLevel="0" collapsed="false">
      <c r="A82" s="19"/>
      <c r="B82" s="20"/>
      <c r="C82" s="9" t="s">
        <v>131</v>
      </c>
      <c r="D82" s="21"/>
      <c r="E82" s="21"/>
      <c r="F82" s="21"/>
      <c r="G82" s="21"/>
      <c r="H82" s="21"/>
      <c r="I82" s="21"/>
      <c r="J82" s="21"/>
      <c r="K82" s="21"/>
      <c r="L82" s="50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="26" customFormat="true" ht="6.95" hidden="false" customHeight="true" outlineLevel="0" collapsed="false">
      <c r="A83" s="19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50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="26" customFormat="true" ht="12" hidden="false" customHeight="true" outlineLevel="0" collapsed="false">
      <c r="A84" s="19"/>
      <c r="B84" s="20"/>
      <c r="C84" s="15" t="s">
        <v>12</v>
      </c>
      <c r="D84" s="21"/>
      <c r="E84" s="21"/>
      <c r="F84" s="21"/>
      <c r="G84" s="21"/>
      <c r="H84" s="21"/>
      <c r="I84" s="21"/>
      <c r="J84" s="21"/>
      <c r="K84" s="21"/>
      <c r="L84" s="50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="26" customFormat="true" ht="16.5" hidden="false" customHeight="true" outlineLevel="0" collapsed="false">
      <c r="A85" s="19"/>
      <c r="B85" s="20"/>
      <c r="C85" s="21"/>
      <c r="D85" s="21"/>
      <c r="E85" s="165" t="str">
        <f aca="false">E7</f>
        <v>REKONŠTRUKCIA KULTÚRNEHO DOMU V OBCI NOVÝ RUSKOV</v>
      </c>
      <c r="F85" s="165"/>
      <c r="G85" s="165"/>
      <c r="H85" s="165"/>
      <c r="I85" s="21"/>
      <c r="J85" s="21"/>
      <c r="K85" s="21"/>
      <c r="L85" s="50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="26" customFormat="true" ht="12" hidden="false" customHeight="true" outlineLevel="0" collapsed="false">
      <c r="A86" s="19"/>
      <c r="B86" s="20"/>
      <c r="C86" s="15" t="s">
        <v>129</v>
      </c>
      <c r="D86" s="21"/>
      <c r="E86" s="21"/>
      <c r="F86" s="21"/>
      <c r="G86" s="21"/>
      <c r="H86" s="21"/>
      <c r="I86" s="21"/>
      <c r="J86" s="21"/>
      <c r="K86" s="21"/>
      <c r="L86" s="50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="26" customFormat="true" ht="16.5" hidden="false" customHeight="true" outlineLevel="0" collapsed="false">
      <c r="A87" s="19"/>
      <c r="B87" s="20"/>
      <c r="C87" s="21"/>
      <c r="D87" s="21"/>
      <c r="E87" s="65" t="str">
        <f aca="false">E9</f>
        <v>A1.12 - Výmena otvorových konštrukcií</v>
      </c>
      <c r="F87" s="65"/>
      <c r="G87" s="65"/>
      <c r="H87" s="65"/>
      <c r="I87" s="21"/>
      <c r="J87" s="21"/>
      <c r="K87" s="21"/>
      <c r="L87" s="50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="26" customFormat="true" ht="6.95" hidden="false" customHeight="true" outlineLevel="0" collapsed="false">
      <c r="A88" s="19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50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="26" customFormat="true" ht="12" hidden="false" customHeight="true" outlineLevel="0" collapsed="false">
      <c r="A89" s="19"/>
      <c r="B89" s="20"/>
      <c r="C89" s="15" t="s">
        <v>16</v>
      </c>
      <c r="D89" s="21"/>
      <c r="E89" s="21"/>
      <c r="F89" s="16" t="str">
        <f aca="false">F12</f>
        <v> </v>
      </c>
      <c r="G89" s="21"/>
      <c r="H89" s="21"/>
      <c r="I89" s="15" t="s">
        <v>18</v>
      </c>
      <c r="J89" s="166" t="str">
        <f aca="false">IF(J12="","",J12)</f>
        <v>12. 2022</v>
      </c>
      <c r="K89" s="21"/>
      <c r="L89" s="50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="26" customFormat="true" ht="6.95" hidden="false" customHeight="true" outlineLevel="0" collapsed="false">
      <c r="A90" s="19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50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="26" customFormat="true" ht="15.15" hidden="false" customHeight="true" outlineLevel="0" collapsed="false">
      <c r="A91" s="19"/>
      <c r="B91" s="20"/>
      <c r="C91" s="15" t="s">
        <v>20</v>
      </c>
      <c r="D91" s="21"/>
      <c r="E91" s="21"/>
      <c r="F91" s="16" t="str">
        <f aca="false">E15</f>
        <v>Obec Nový Ruskov</v>
      </c>
      <c r="G91" s="21"/>
      <c r="H91" s="21"/>
      <c r="I91" s="15" t="s">
        <v>26</v>
      </c>
      <c r="J91" s="167" t="str">
        <f aca="false">E21</f>
        <v> </v>
      </c>
      <c r="K91" s="21"/>
      <c r="L91" s="50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="26" customFormat="true" ht="15.15" hidden="false" customHeight="true" outlineLevel="0" collapsed="false">
      <c r="A92" s="19"/>
      <c r="B92" s="20"/>
      <c r="C92" s="15" t="s">
        <v>24</v>
      </c>
      <c r="D92" s="21"/>
      <c r="E92" s="21"/>
      <c r="F92" s="16" t="str">
        <f aca="false">IF(E18="","",E18)</f>
        <v> </v>
      </c>
      <c r="G92" s="21"/>
      <c r="H92" s="21"/>
      <c r="I92" s="15" t="s">
        <v>28</v>
      </c>
      <c r="J92" s="167" t="str">
        <f aca="false">E24</f>
        <v> </v>
      </c>
      <c r="K92" s="21"/>
      <c r="L92" s="50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="26" customFormat="true" ht="10.3" hidden="false" customHeight="true" outlineLevel="0" collapsed="false">
      <c r="A93" s="19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50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="26" customFormat="true" ht="29.3" hidden="false" customHeight="true" outlineLevel="0" collapsed="false">
      <c r="A94" s="19"/>
      <c r="B94" s="20"/>
      <c r="C94" s="168" t="s">
        <v>132</v>
      </c>
      <c r="D94" s="169"/>
      <c r="E94" s="169"/>
      <c r="F94" s="169"/>
      <c r="G94" s="169"/>
      <c r="H94" s="169"/>
      <c r="I94" s="169"/>
      <c r="J94" s="170" t="s">
        <v>133</v>
      </c>
      <c r="K94" s="169"/>
      <c r="L94" s="50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="26" customFormat="true" ht="10.3" hidden="false" customHeight="true" outlineLevel="0" collapsed="false">
      <c r="A95" s="19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50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="26" customFormat="true" ht="22.8" hidden="false" customHeight="true" outlineLevel="0" collapsed="false">
      <c r="A96" s="19"/>
      <c r="B96" s="20"/>
      <c r="C96" s="171" t="s">
        <v>134</v>
      </c>
      <c r="D96" s="21"/>
      <c r="E96" s="21"/>
      <c r="F96" s="21"/>
      <c r="G96" s="21"/>
      <c r="H96" s="21"/>
      <c r="I96" s="21"/>
      <c r="J96" s="172" t="n">
        <f aca="false">J124</f>
        <v>37731.47</v>
      </c>
      <c r="K96" s="21"/>
      <c r="L96" s="50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U96" s="3" t="s">
        <v>135</v>
      </c>
    </row>
    <row r="97" s="173" customFormat="true" ht="24.95" hidden="false" customHeight="true" outlineLevel="0" collapsed="false">
      <c r="B97" s="174"/>
      <c r="C97" s="175"/>
      <c r="D97" s="176" t="s">
        <v>136</v>
      </c>
      <c r="E97" s="177"/>
      <c r="F97" s="177"/>
      <c r="G97" s="177"/>
      <c r="H97" s="177"/>
      <c r="I97" s="177"/>
      <c r="J97" s="178" t="n">
        <f aca="false">J125</f>
        <v>3688.19</v>
      </c>
      <c r="K97" s="175"/>
      <c r="L97" s="179"/>
    </row>
    <row r="98" s="180" customFormat="true" ht="19.95" hidden="false" customHeight="true" outlineLevel="0" collapsed="false">
      <c r="B98" s="181"/>
      <c r="C98" s="182"/>
      <c r="D98" s="183" t="s">
        <v>137</v>
      </c>
      <c r="E98" s="184"/>
      <c r="F98" s="184"/>
      <c r="G98" s="184"/>
      <c r="H98" s="184"/>
      <c r="I98" s="184"/>
      <c r="J98" s="185" t="n">
        <f aca="false">J126</f>
        <v>1333.67</v>
      </c>
      <c r="K98" s="182"/>
      <c r="L98" s="186"/>
    </row>
    <row r="99" s="180" customFormat="true" ht="19.95" hidden="false" customHeight="true" outlineLevel="0" collapsed="false">
      <c r="B99" s="181"/>
      <c r="C99" s="182"/>
      <c r="D99" s="183" t="s">
        <v>138</v>
      </c>
      <c r="E99" s="184"/>
      <c r="F99" s="184"/>
      <c r="G99" s="184"/>
      <c r="H99" s="184"/>
      <c r="I99" s="184"/>
      <c r="J99" s="185" t="n">
        <f aca="false">J128</f>
        <v>2312.7</v>
      </c>
      <c r="K99" s="182"/>
      <c r="L99" s="186"/>
    </row>
    <row r="100" s="180" customFormat="true" ht="19.95" hidden="false" customHeight="true" outlineLevel="0" collapsed="false">
      <c r="B100" s="181"/>
      <c r="C100" s="182"/>
      <c r="D100" s="183" t="s">
        <v>139</v>
      </c>
      <c r="E100" s="184"/>
      <c r="F100" s="184"/>
      <c r="G100" s="184"/>
      <c r="H100" s="184"/>
      <c r="I100" s="184"/>
      <c r="J100" s="185" t="n">
        <f aca="false">J138</f>
        <v>41.82</v>
      </c>
      <c r="K100" s="182"/>
      <c r="L100" s="186"/>
    </row>
    <row r="101" s="173" customFormat="true" ht="24.95" hidden="false" customHeight="true" outlineLevel="0" collapsed="false">
      <c r="B101" s="174"/>
      <c r="C101" s="175"/>
      <c r="D101" s="176" t="s">
        <v>140</v>
      </c>
      <c r="E101" s="177"/>
      <c r="F101" s="177"/>
      <c r="G101" s="177"/>
      <c r="H101" s="177"/>
      <c r="I101" s="177"/>
      <c r="J101" s="178" t="n">
        <f aca="false">J140</f>
        <v>34043.28</v>
      </c>
      <c r="K101" s="175"/>
      <c r="L101" s="179"/>
    </row>
    <row r="102" s="180" customFormat="true" ht="19.95" hidden="false" customHeight="true" outlineLevel="0" collapsed="false">
      <c r="B102" s="181"/>
      <c r="C102" s="182"/>
      <c r="D102" s="183" t="s">
        <v>142</v>
      </c>
      <c r="E102" s="184"/>
      <c r="F102" s="184"/>
      <c r="G102" s="184"/>
      <c r="H102" s="184"/>
      <c r="I102" s="184"/>
      <c r="J102" s="185" t="n">
        <f aca="false">J141</f>
        <v>86.83</v>
      </c>
      <c r="K102" s="182"/>
      <c r="L102" s="186"/>
    </row>
    <row r="103" s="180" customFormat="true" ht="19.95" hidden="false" customHeight="true" outlineLevel="0" collapsed="false">
      <c r="B103" s="181"/>
      <c r="C103" s="182"/>
      <c r="D103" s="183" t="s">
        <v>523</v>
      </c>
      <c r="E103" s="184"/>
      <c r="F103" s="184"/>
      <c r="G103" s="184"/>
      <c r="H103" s="184"/>
      <c r="I103" s="184"/>
      <c r="J103" s="185" t="n">
        <f aca="false">J143</f>
        <v>33700.91</v>
      </c>
      <c r="K103" s="182"/>
      <c r="L103" s="186"/>
    </row>
    <row r="104" s="180" customFormat="true" ht="19.95" hidden="false" customHeight="true" outlineLevel="0" collapsed="false">
      <c r="B104" s="181"/>
      <c r="C104" s="182"/>
      <c r="D104" s="183" t="s">
        <v>524</v>
      </c>
      <c r="E104" s="184"/>
      <c r="F104" s="184"/>
      <c r="G104" s="184"/>
      <c r="H104" s="184"/>
      <c r="I104" s="184"/>
      <c r="J104" s="185" t="n">
        <f aca="false">J171</f>
        <v>255.54</v>
      </c>
      <c r="K104" s="182"/>
      <c r="L104" s="186"/>
    </row>
    <row r="105" s="26" customFormat="true" ht="21.85" hidden="false" customHeight="true" outlineLevel="0" collapsed="false">
      <c r="A105" s="19"/>
      <c r="B105" s="20"/>
      <c r="C105" s="21"/>
      <c r="D105" s="21"/>
      <c r="E105" s="21"/>
      <c r="F105" s="21"/>
      <c r="G105" s="21"/>
      <c r="H105" s="21"/>
      <c r="I105" s="21"/>
      <c r="J105" s="21"/>
      <c r="K105" s="21"/>
      <c r="L105" s="50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</row>
    <row r="106" s="26" customFormat="true" ht="6.95" hidden="false" customHeight="true" outlineLevel="0" collapsed="false">
      <c r="A106" s="19"/>
      <c r="B106" s="53"/>
      <c r="C106" s="54"/>
      <c r="D106" s="54"/>
      <c r="E106" s="54"/>
      <c r="F106" s="54"/>
      <c r="G106" s="54"/>
      <c r="H106" s="54"/>
      <c r="I106" s="54"/>
      <c r="J106" s="54"/>
      <c r="K106" s="54"/>
      <c r="L106" s="50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</row>
    <row r="110" s="26" customFormat="true" ht="6.95" hidden="false" customHeight="true" outlineLevel="0" collapsed="false">
      <c r="A110" s="19"/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0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="26" customFormat="true" ht="24.95" hidden="false" customHeight="true" outlineLevel="0" collapsed="false">
      <c r="A111" s="19"/>
      <c r="B111" s="20"/>
      <c r="C111" s="9" t="s">
        <v>144</v>
      </c>
      <c r="D111" s="21"/>
      <c r="E111" s="21"/>
      <c r="F111" s="21"/>
      <c r="G111" s="21"/>
      <c r="H111" s="21"/>
      <c r="I111" s="21"/>
      <c r="J111" s="21"/>
      <c r="K111" s="21"/>
      <c r="L111" s="50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="26" customFormat="true" ht="6.95" hidden="false" customHeight="true" outlineLevel="0" collapsed="false">
      <c r="A112" s="19"/>
      <c r="B112" s="20"/>
      <c r="C112" s="21"/>
      <c r="D112" s="21"/>
      <c r="E112" s="21"/>
      <c r="F112" s="21"/>
      <c r="G112" s="21"/>
      <c r="H112" s="21"/>
      <c r="I112" s="21"/>
      <c r="J112" s="21"/>
      <c r="K112" s="21"/>
      <c r="L112" s="50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="26" customFormat="true" ht="12" hidden="false" customHeight="true" outlineLevel="0" collapsed="false">
      <c r="A113" s="19"/>
      <c r="B113" s="20"/>
      <c r="C113" s="15" t="s">
        <v>12</v>
      </c>
      <c r="D113" s="21"/>
      <c r="E113" s="21"/>
      <c r="F113" s="21"/>
      <c r="G113" s="21"/>
      <c r="H113" s="21"/>
      <c r="I113" s="21"/>
      <c r="J113" s="21"/>
      <c r="K113" s="21"/>
      <c r="L113" s="50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="26" customFormat="true" ht="16.5" hidden="false" customHeight="true" outlineLevel="0" collapsed="false">
      <c r="A114" s="19"/>
      <c r="B114" s="20"/>
      <c r="C114" s="21"/>
      <c r="D114" s="21"/>
      <c r="E114" s="165" t="str">
        <f aca="false">E7</f>
        <v>REKONŠTRUKCIA KULTÚRNEHO DOMU V OBCI NOVÝ RUSKOV</v>
      </c>
      <c r="F114" s="165"/>
      <c r="G114" s="165"/>
      <c r="H114" s="165"/>
      <c r="I114" s="21"/>
      <c r="J114" s="21"/>
      <c r="K114" s="21"/>
      <c r="L114" s="50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="26" customFormat="true" ht="12" hidden="false" customHeight="true" outlineLevel="0" collapsed="false">
      <c r="A115" s="19"/>
      <c r="B115" s="20"/>
      <c r="C115" s="15" t="s">
        <v>129</v>
      </c>
      <c r="D115" s="21"/>
      <c r="E115" s="21"/>
      <c r="F115" s="21"/>
      <c r="G115" s="21"/>
      <c r="H115" s="21"/>
      <c r="I115" s="21"/>
      <c r="J115" s="21"/>
      <c r="K115" s="21"/>
      <c r="L115" s="50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="26" customFormat="true" ht="16.5" hidden="false" customHeight="true" outlineLevel="0" collapsed="false">
      <c r="A116" s="19"/>
      <c r="B116" s="20"/>
      <c r="C116" s="21"/>
      <c r="D116" s="21"/>
      <c r="E116" s="65" t="str">
        <f aca="false">E9</f>
        <v>A1.12 - Výmena otvorových konštrukcií</v>
      </c>
      <c r="F116" s="65"/>
      <c r="G116" s="65"/>
      <c r="H116" s="65"/>
      <c r="I116" s="21"/>
      <c r="J116" s="21"/>
      <c r="K116" s="21"/>
      <c r="L116" s="50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="26" customFormat="true" ht="6.95" hidden="false" customHeight="true" outlineLevel="0" collapsed="false">
      <c r="A117" s="19"/>
      <c r="B117" s="20"/>
      <c r="C117" s="21"/>
      <c r="D117" s="21"/>
      <c r="E117" s="21"/>
      <c r="F117" s="21"/>
      <c r="G117" s="21"/>
      <c r="H117" s="21"/>
      <c r="I117" s="21"/>
      <c r="J117" s="21"/>
      <c r="K117" s="21"/>
      <c r="L117" s="50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="26" customFormat="true" ht="12" hidden="false" customHeight="true" outlineLevel="0" collapsed="false">
      <c r="A118" s="19"/>
      <c r="B118" s="20"/>
      <c r="C118" s="15" t="s">
        <v>16</v>
      </c>
      <c r="D118" s="21"/>
      <c r="E118" s="21"/>
      <c r="F118" s="16" t="str">
        <f aca="false">F12</f>
        <v> </v>
      </c>
      <c r="G118" s="21"/>
      <c r="H118" s="21"/>
      <c r="I118" s="15" t="s">
        <v>18</v>
      </c>
      <c r="J118" s="166" t="str">
        <f aca="false">IF(J12="","",J12)</f>
        <v>12. 2022</v>
      </c>
      <c r="K118" s="21"/>
      <c r="L118" s="50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</row>
    <row r="119" s="26" customFormat="true" ht="6.95" hidden="false" customHeight="true" outlineLevel="0" collapsed="false">
      <c r="A119" s="19"/>
      <c r="B119" s="20"/>
      <c r="C119" s="21"/>
      <c r="D119" s="21"/>
      <c r="E119" s="21"/>
      <c r="F119" s="21"/>
      <c r="G119" s="21"/>
      <c r="H119" s="21"/>
      <c r="I119" s="21"/>
      <c r="J119" s="21"/>
      <c r="K119" s="21"/>
      <c r="L119" s="50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="26" customFormat="true" ht="15.15" hidden="false" customHeight="true" outlineLevel="0" collapsed="false">
      <c r="A120" s="19"/>
      <c r="B120" s="20"/>
      <c r="C120" s="15" t="s">
        <v>20</v>
      </c>
      <c r="D120" s="21"/>
      <c r="E120" s="21"/>
      <c r="F120" s="16" t="str">
        <f aca="false">E15</f>
        <v>Obec Nový Ruskov</v>
      </c>
      <c r="G120" s="21"/>
      <c r="H120" s="21"/>
      <c r="I120" s="15" t="s">
        <v>26</v>
      </c>
      <c r="J120" s="167" t="str">
        <f aca="false">E21</f>
        <v> </v>
      </c>
      <c r="K120" s="21"/>
      <c r="L120" s="50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="26" customFormat="true" ht="15.15" hidden="false" customHeight="true" outlineLevel="0" collapsed="false">
      <c r="A121" s="19"/>
      <c r="B121" s="20"/>
      <c r="C121" s="15" t="s">
        <v>24</v>
      </c>
      <c r="D121" s="21"/>
      <c r="E121" s="21"/>
      <c r="F121" s="16" t="str">
        <f aca="false">IF(E18="","",E18)</f>
        <v> </v>
      </c>
      <c r="G121" s="21"/>
      <c r="H121" s="21"/>
      <c r="I121" s="15" t="s">
        <v>28</v>
      </c>
      <c r="J121" s="167" t="str">
        <f aca="false">E24</f>
        <v> </v>
      </c>
      <c r="K121" s="21"/>
      <c r="L121" s="50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="26" customFormat="true" ht="10.3" hidden="false" customHeight="true" outlineLevel="0" collapsed="false">
      <c r="A122" s="19"/>
      <c r="B122" s="20"/>
      <c r="C122" s="21"/>
      <c r="D122" s="21"/>
      <c r="E122" s="21"/>
      <c r="F122" s="21"/>
      <c r="G122" s="21"/>
      <c r="H122" s="21"/>
      <c r="I122" s="21"/>
      <c r="J122" s="21"/>
      <c r="K122" s="21"/>
      <c r="L122" s="50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="194" customFormat="true" ht="29.3" hidden="false" customHeight="true" outlineLevel="0" collapsed="false">
      <c r="A123" s="187"/>
      <c r="B123" s="188"/>
      <c r="C123" s="189" t="s">
        <v>145</v>
      </c>
      <c r="D123" s="190" t="s">
        <v>55</v>
      </c>
      <c r="E123" s="190" t="s">
        <v>51</v>
      </c>
      <c r="F123" s="190" t="s">
        <v>52</v>
      </c>
      <c r="G123" s="190" t="s">
        <v>146</v>
      </c>
      <c r="H123" s="190" t="s">
        <v>147</v>
      </c>
      <c r="I123" s="190" t="s">
        <v>148</v>
      </c>
      <c r="J123" s="191" t="s">
        <v>133</v>
      </c>
      <c r="K123" s="192" t="s">
        <v>149</v>
      </c>
      <c r="L123" s="193"/>
      <c r="M123" s="83"/>
      <c r="N123" s="84" t="s">
        <v>34</v>
      </c>
      <c r="O123" s="84" t="s">
        <v>150</v>
      </c>
      <c r="P123" s="84" t="s">
        <v>151</v>
      </c>
      <c r="Q123" s="84" t="s">
        <v>152</v>
      </c>
      <c r="R123" s="84" t="s">
        <v>153</v>
      </c>
      <c r="S123" s="84" t="s">
        <v>154</v>
      </c>
      <c r="T123" s="85" t="s">
        <v>155</v>
      </c>
      <c r="U123" s="187"/>
      <c r="V123" s="187"/>
      <c r="W123" s="187"/>
      <c r="X123" s="187"/>
      <c r="Y123" s="187"/>
      <c r="Z123" s="187"/>
      <c r="AA123" s="187"/>
      <c r="AB123" s="187"/>
      <c r="AC123" s="187"/>
      <c r="AD123" s="187"/>
      <c r="AE123" s="187"/>
    </row>
    <row r="124" s="26" customFormat="true" ht="22.8" hidden="false" customHeight="true" outlineLevel="0" collapsed="false">
      <c r="A124" s="19"/>
      <c r="B124" s="20"/>
      <c r="C124" s="91" t="s">
        <v>134</v>
      </c>
      <c r="D124" s="21"/>
      <c r="E124" s="21"/>
      <c r="F124" s="21"/>
      <c r="G124" s="21"/>
      <c r="H124" s="21"/>
      <c r="I124" s="21"/>
      <c r="J124" s="195" t="n">
        <f aca="false">BK124</f>
        <v>37731.47</v>
      </c>
      <c r="K124" s="21"/>
      <c r="L124" s="25"/>
      <c r="M124" s="86"/>
      <c r="N124" s="196"/>
      <c r="O124" s="87"/>
      <c r="P124" s="197" t="n">
        <f aca="false">P125+P140</f>
        <v>397.02444309</v>
      </c>
      <c r="Q124" s="87"/>
      <c r="R124" s="197" t="n">
        <f aca="false">R125+R140</f>
        <v>13.2541455</v>
      </c>
      <c r="S124" s="87"/>
      <c r="T124" s="198" t="n">
        <f aca="false">T125+T140</f>
        <v>2.5282145</v>
      </c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T124" s="3" t="s">
        <v>69</v>
      </c>
      <c r="AU124" s="3" t="s">
        <v>135</v>
      </c>
      <c r="BK124" s="199" t="n">
        <f aca="false">BK125+BK140</f>
        <v>37731.47</v>
      </c>
    </row>
    <row r="125" s="200" customFormat="true" ht="25.9" hidden="false" customHeight="true" outlineLevel="0" collapsed="false">
      <c r="B125" s="201"/>
      <c r="C125" s="202"/>
      <c r="D125" s="203" t="s">
        <v>69</v>
      </c>
      <c r="E125" s="204" t="s">
        <v>156</v>
      </c>
      <c r="F125" s="204" t="s">
        <v>157</v>
      </c>
      <c r="G125" s="202"/>
      <c r="H125" s="202"/>
      <c r="I125" s="202"/>
      <c r="J125" s="205" t="n">
        <f aca="false">BK125</f>
        <v>3688.19</v>
      </c>
      <c r="K125" s="202"/>
      <c r="L125" s="206"/>
      <c r="M125" s="207"/>
      <c r="N125" s="208"/>
      <c r="O125" s="208"/>
      <c r="P125" s="209" t="n">
        <f aca="false">P126+P128+P138</f>
        <v>201.41567168</v>
      </c>
      <c r="Q125" s="208"/>
      <c r="R125" s="209" t="n">
        <f aca="false">R126+R128+R138</f>
        <v>2.96813064</v>
      </c>
      <c r="S125" s="208"/>
      <c r="T125" s="210" t="n">
        <f aca="false">T126+T128+T138</f>
        <v>2.22347</v>
      </c>
      <c r="AR125" s="211" t="s">
        <v>78</v>
      </c>
      <c r="AT125" s="212" t="s">
        <v>69</v>
      </c>
      <c r="AU125" s="212" t="s">
        <v>70</v>
      </c>
      <c r="AY125" s="211" t="s">
        <v>158</v>
      </c>
      <c r="BK125" s="213" t="n">
        <f aca="false">BK126+BK128+BK138</f>
        <v>3688.19</v>
      </c>
    </row>
    <row r="126" s="200" customFormat="true" ht="22.8" hidden="false" customHeight="true" outlineLevel="0" collapsed="false">
      <c r="B126" s="201"/>
      <c r="C126" s="202"/>
      <c r="D126" s="203" t="s">
        <v>69</v>
      </c>
      <c r="E126" s="214" t="s">
        <v>159</v>
      </c>
      <c r="F126" s="214" t="s">
        <v>160</v>
      </c>
      <c r="G126" s="202"/>
      <c r="H126" s="202"/>
      <c r="I126" s="202"/>
      <c r="J126" s="215" t="n">
        <f aca="false">BK126</f>
        <v>1333.67</v>
      </c>
      <c r="K126" s="202"/>
      <c r="L126" s="206"/>
      <c r="M126" s="207"/>
      <c r="N126" s="208"/>
      <c r="O126" s="208"/>
      <c r="P126" s="209" t="n">
        <f aca="false">P127</f>
        <v>63.07311668</v>
      </c>
      <c r="Q126" s="208"/>
      <c r="R126" s="209" t="n">
        <f aca="false">R127</f>
        <v>2.96231964</v>
      </c>
      <c r="S126" s="208"/>
      <c r="T126" s="210" t="n">
        <f aca="false">T127</f>
        <v>0</v>
      </c>
      <c r="AR126" s="211" t="s">
        <v>78</v>
      </c>
      <c r="AT126" s="212" t="s">
        <v>69</v>
      </c>
      <c r="AU126" s="212" t="s">
        <v>78</v>
      </c>
      <c r="AY126" s="211" t="s">
        <v>158</v>
      </c>
      <c r="BK126" s="213" t="n">
        <f aca="false">BK127</f>
        <v>1333.67</v>
      </c>
    </row>
    <row r="127" s="26" customFormat="true" ht="24.15" hidden="false" customHeight="true" outlineLevel="0" collapsed="false">
      <c r="A127" s="19"/>
      <c r="B127" s="20"/>
      <c r="C127" s="216" t="s">
        <v>201</v>
      </c>
      <c r="D127" s="216" t="s">
        <v>162</v>
      </c>
      <c r="E127" s="217" t="s">
        <v>525</v>
      </c>
      <c r="F127" s="218" t="s">
        <v>526</v>
      </c>
      <c r="G127" s="219" t="s">
        <v>165</v>
      </c>
      <c r="H127" s="220" t="n">
        <v>78.869</v>
      </c>
      <c r="I127" s="221" t="n">
        <v>16.91</v>
      </c>
      <c r="J127" s="221" t="n">
        <f aca="false">ROUND(I127*H127,2)</f>
        <v>1333.67</v>
      </c>
      <c r="K127" s="222"/>
      <c r="L127" s="25"/>
      <c r="M127" s="223"/>
      <c r="N127" s="224" t="s">
        <v>36</v>
      </c>
      <c r="O127" s="225" t="n">
        <v>0.79972</v>
      </c>
      <c r="P127" s="225" t="n">
        <f aca="false">O127*H127</f>
        <v>63.07311668</v>
      </c>
      <c r="Q127" s="225" t="n">
        <v>0.03756</v>
      </c>
      <c r="R127" s="225" t="n">
        <f aca="false">Q127*H127</f>
        <v>2.96231964</v>
      </c>
      <c r="S127" s="225" t="n">
        <v>0</v>
      </c>
      <c r="T127" s="226" t="n">
        <f aca="false">S127*H127</f>
        <v>0</v>
      </c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R127" s="227" t="s">
        <v>166</v>
      </c>
      <c r="AT127" s="227" t="s">
        <v>162</v>
      </c>
      <c r="AU127" s="227" t="s">
        <v>161</v>
      </c>
      <c r="AY127" s="3" t="s">
        <v>158</v>
      </c>
      <c r="BE127" s="228" t="n">
        <f aca="false">IF(N127="základná",J127,0)</f>
        <v>0</v>
      </c>
      <c r="BF127" s="228" t="n">
        <f aca="false">IF(N127="znížená",J127,0)</f>
        <v>1333.67</v>
      </c>
      <c r="BG127" s="228" t="n">
        <f aca="false">IF(N127="zákl. prenesená",J127,0)</f>
        <v>0</v>
      </c>
      <c r="BH127" s="228" t="n">
        <f aca="false">IF(N127="zníž. prenesená",J127,0)</f>
        <v>0</v>
      </c>
      <c r="BI127" s="228" t="n">
        <f aca="false">IF(N127="nulová",J127,0)</f>
        <v>0</v>
      </c>
      <c r="BJ127" s="3" t="s">
        <v>161</v>
      </c>
      <c r="BK127" s="228" t="n">
        <f aca="false">ROUND(I127*H127,2)</f>
        <v>1333.67</v>
      </c>
      <c r="BL127" s="3" t="s">
        <v>166</v>
      </c>
      <c r="BM127" s="227" t="s">
        <v>527</v>
      </c>
    </row>
    <row r="128" s="200" customFormat="true" ht="22.8" hidden="false" customHeight="true" outlineLevel="0" collapsed="false">
      <c r="B128" s="201"/>
      <c r="C128" s="202"/>
      <c r="D128" s="203" t="s">
        <v>69</v>
      </c>
      <c r="E128" s="214" t="s">
        <v>187</v>
      </c>
      <c r="F128" s="214" t="s">
        <v>192</v>
      </c>
      <c r="G128" s="202"/>
      <c r="H128" s="202"/>
      <c r="I128" s="202"/>
      <c r="J128" s="215" t="n">
        <f aca="false">BK128</f>
        <v>2312.7</v>
      </c>
      <c r="K128" s="202"/>
      <c r="L128" s="206"/>
      <c r="M128" s="207"/>
      <c r="N128" s="208"/>
      <c r="O128" s="208"/>
      <c r="P128" s="209" t="n">
        <f aca="false">SUM(P129:P137)</f>
        <v>135.677291</v>
      </c>
      <c r="Q128" s="208"/>
      <c r="R128" s="209" t="n">
        <f aca="false">SUM(R129:R137)</f>
        <v>0.005811</v>
      </c>
      <c r="S128" s="208"/>
      <c r="T128" s="210" t="n">
        <f aca="false">SUM(T129:T137)</f>
        <v>2.22347</v>
      </c>
      <c r="AR128" s="211" t="s">
        <v>78</v>
      </c>
      <c r="AT128" s="212" t="s">
        <v>69</v>
      </c>
      <c r="AU128" s="212" t="s">
        <v>78</v>
      </c>
      <c r="AY128" s="211" t="s">
        <v>158</v>
      </c>
      <c r="BK128" s="213" t="n">
        <f aca="false">SUM(BK129:BK137)</f>
        <v>2312.7</v>
      </c>
    </row>
    <row r="129" s="26" customFormat="true" ht="16.5" hidden="false" customHeight="true" outlineLevel="0" collapsed="false">
      <c r="A129" s="19"/>
      <c r="B129" s="20"/>
      <c r="C129" s="216" t="s">
        <v>205</v>
      </c>
      <c r="D129" s="216" t="s">
        <v>162</v>
      </c>
      <c r="E129" s="217" t="s">
        <v>528</v>
      </c>
      <c r="F129" s="218" t="s">
        <v>529</v>
      </c>
      <c r="G129" s="219" t="s">
        <v>212</v>
      </c>
      <c r="H129" s="220" t="n">
        <v>193.7</v>
      </c>
      <c r="I129" s="221" t="n">
        <v>2.62</v>
      </c>
      <c r="J129" s="221" t="n">
        <f aca="false">ROUND(I129*H129,2)</f>
        <v>507.49</v>
      </c>
      <c r="K129" s="222"/>
      <c r="L129" s="25"/>
      <c r="M129" s="223"/>
      <c r="N129" s="224" t="s">
        <v>36</v>
      </c>
      <c r="O129" s="225" t="n">
        <v>0.09401</v>
      </c>
      <c r="P129" s="225" t="n">
        <f aca="false">O129*H129</f>
        <v>18.209737</v>
      </c>
      <c r="Q129" s="225" t="n">
        <v>3E-005</v>
      </c>
      <c r="R129" s="225" t="n">
        <f aca="false">Q129*H129</f>
        <v>0.005811</v>
      </c>
      <c r="S129" s="225" t="n">
        <v>0</v>
      </c>
      <c r="T129" s="226" t="n">
        <f aca="false">S129*H129</f>
        <v>0</v>
      </c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R129" s="227" t="s">
        <v>166</v>
      </c>
      <c r="AT129" s="227" t="s">
        <v>162</v>
      </c>
      <c r="AU129" s="227" t="s">
        <v>161</v>
      </c>
      <c r="AY129" s="3" t="s">
        <v>158</v>
      </c>
      <c r="BE129" s="228" t="n">
        <f aca="false">IF(N129="základná",J129,0)</f>
        <v>0</v>
      </c>
      <c r="BF129" s="228" t="n">
        <f aca="false">IF(N129="znížená",J129,0)</f>
        <v>507.49</v>
      </c>
      <c r="BG129" s="228" t="n">
        <f aca="false">IF(N129="zákl. prenesená",J129,0)</f>
        <v>0</v>
      </c>
      <c r="BH129" s="228" t="n">
        <f aca="false">IF(N129="zníž. prenesená",J129,0)</f>
        <v>0</v>
      </c>
      <c r="BI129" s="228" t="n">
        <f aca="false">IF(N129="nulová",J129,0)</f>
        <v>0</v>
      </c>
      <c r="BJ129" s="3" t="s">
        <v>161</v>
      </c>
      <c r="BK129" s="228" t="n">
        <f aca="false">ROUND(I129*H129,2)</f>
        <v>507.49</v>
      </c>
      <c r="BL129" s="3" t="s">
        <v>166</v>
      </c>
      <c r="BM129" s="227" t="s">
        <v>530</v>
      </c>
    </row>
    <row r="130" s="26" customFormat="true" ht="21.75" hidden="false" customHeight="true" outlineLevel="0" collapsed="false">
      <c r="A130" s="19"/>
      <c r="B130" s="20"/>
      <c r="C130" s="216" t="s">
        <v>399</v>
      </c>
      <c r="D130" s="216" t="s">
        <v>162</v>
      </c>
      <c r="E130" s="217" t="s">
        <v>531</v>
      </c>
      <c r="F130" s="218" t="s">
        <v>532</v>
      </c>
      <c r="G130" s="219" t="s">
        <v>212</v>
      </c>
      <c r="H130" s="220" t="n">
        <v>252.77</v>
      </c>
      <c r="I130" s="221" t="n">
        <v>5.29</v>
      </c>
      <c r="J130" s="221" t="n">
        <f aca="false">ROUND(I130*H130,2)</f>
        <v>1337.15</v>
      </c>
      <c r="K130" s="222"/>
      <c r="L130" s="25"/>
      <c r="M130" s="223"/>
      <c r="N130" s="224" t="s">
        <v>36</v>
      </c>
      <c r="O130" s="225" t="n">
        <v>0.377</v>
      </c>
      <c r="P130" s="225" t="n">
        <f aca="false">O130*H130</f>
        <v>95.29429</v>
      </c>
      <c r="Q130" s="225" t="n">
        <v>0</v>
      </c>
      <c r="R130" s="225" t="n">
        <f aca="false">Q130*H130</f>
        <v>0</v>
      </c>
      <c r="S130" s="225" t="n">
        <v>0.007</v>
      </c>
      <c r="T130" s="226" t="n">
        <f aca="false">S130*H130</f>
        <v>1.76939</v>
      </c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R130" s="227" t="s">
        <v>166</v>
      </c>
      <c r="AT130" s="227" t="s">
        <v>162</v>
      </c>
      <c r="AU130" s="227" t="s">
        <v>161</v>
      </c>
      <c r="AY130" s="3" t="s">
        <v>158</v>
      </c>
      <c r="BE130" s="228" t="n">
        <f aca="false">IF(N130="základná",J130,0)</f>
        <v>0</v>
      </c>
      <c r="BF130" s="228" t="n">
        <f aca="false">IF(N130="znížená",J130,0)</f>
        <v>1337.15</v>
      </c>
      <c r="BG130" s="228" t="n">
        <f aca="false">IF(N130="zákl. prenesená",J130,0)</f>
        <v>0</v>
      </c>
      <c r="BH130" s="228" t="n">
        <f aca="false">IF(N130="zníž. prenesená",J130,0)</f>
        <v>0</v>
      </c>
      <c r="BI130" s="228" t="n">
        <f aca="false">IF(N130="nulová",J130,0)</f>
        <v>0</v>
      </c>
      <c r="BJ130" s="3" t="s">
        <v>161</v>
      </c>
      <c r="BK130" s="228" t="n">
        <f aca="false">ROUND(I130*H130,2)</f>
        <v>1337.15</v>
      </c>
      <c r="BL130" s="3" t="s">
        <v>166</v>
      </c>
      <c r="BM130" s="227" t="s">
        <v>533</v>
      </c>
    </row>
    <row r="131" s="26" customFormat="true" ht="24.15" hidden="false" customHeight="true" outlineLevel="0" collapsed="false">
      <c r="A131" s="19"/>
      <c r="B131" s="20"/>
      <c r="C131" s="216" t="s">
        <v>405</v>
      </c>
      <c r="D131" s="216" t="s">
        <v>162</v>
      </c>
      <c r="E131" s="217" t="s">
        <v>534</v>
      </c>
      <c r="F131" s="218" t="s">
        <v>535</v>
      </c>
      <c r="G131" s="219" t="s">
        <v>212</v>
      </c>
      <c r="H131" s="220" t="n">
        <v>37.84</v>
      </c>
      <c r="I131" s="221" t="n">
        <v>5.29</v>
      </c>
      <c r="J131" s="221" t="n">
        <f aca="false">ROUND(I131*H131,2)</f>
        <v>200.17</v>
      </c>
      <c r="K131" s="222"/>
      <c r="L131" s="25"/>
      <c r="M131" s="223"/>
      <c r="N131" s="224" t="s">
        <v>36</v>
      </c>
      <c r="O131" s="225" t="n">
        <v>0.377</v>
      </c>
      <c r="P131" s="225" t="n">
        <f aca="false">O131*H131</f>
        <v>14.26568</v>
      </c>
      <c r="Q131" s="225" t="n">
        <v>0</v>
      </c>
      <c r="R131" s="225" t="n">
        <f aca="false">Q131*H131</f>
        <v>0</v>
      </c>
      <c r="S131" s="225" t="n">
        <v>0.012</v>
      </c>
      <c r="T131" s="226" t="n">
        <f aca="false">S131*H131</f>
        <v>0.45408</v>
      </c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R131" s="227" t="s">
        <v>166</v>
      </c>
      <c r="AT131" s="227" t="s">
        <v>162</v>
      </c>
      <c r="AU131" s="227" t="s">
        <v>161</v>
      </c>
      <c r="AY131" s="3" t="s">
        <v>158</v>
      </c>
      <c r="BE131" s="228" t="n">
        <f aca="false">IF(N131="základná",J131,0)</f>
        <v>0</v>
      </c>
      <c r="BF131" s="228" t="n">
        <f aca="false">IF(N131="znížená",J131,0)</f>
        <v>200.17</v>
      </c>
      <c r="BG131" s="228" t="n">
        <f aca="false">IF(N131="zákl. prenesená",J131,0)</f>
        <v>0</v>
      </c>
      <c r="BH131" s="228" t="n">
        <f aca="false">IF(N131="zníž. prenesená",J131,0)</f>
        <v>0</v>
      </c>
      <c r="BI131" s="228" t="n">
        <f aca="false">IF(N131="nulová",J131,0)</f>
        <v>0</v>
      </c>
      <c r="BJ131" s="3" t="s">
        <v>161</v>
      </c>
      <c r="BK131" s="228" t="n">
        <f aca="false">ROUND(I131*H131,2)</f>
        <v>200.17</v>
      </c>
      <c r="BL131" s="3" t="s">
        <v>166</v>
      </c>
      <c r="BM131" s="227" t="s">
        <v>536</v>
      </c>
    </row>
    <row r="132" s="26" customFormat="true" ht="24.15" hidden="false" customHeight="true" outlineLevel="0" collapsed="false">
      <c r="A132" s="19"/>
      <c r="B132" s="20"/>
      <c r="C132" s="216" t="s">
        <v>250</v>
      </c>
      <c r="D132" s="216" t="s">
        <v>162</v>
      </c>
      <c r="E132" s="217" t="s">
        <v>228</v>
      </c>
      <c r="F132" s="218" t="s">
        <v>229</v>
      </c>
      <c r="G132" s="219" t="s">
        <v>230</v>
      </c>
      <c r="H132" s="220" t="n">
        <v>2.528</v>
      </c>
      <c r="I132" s="221" t="n">
        <v>10.4</v>
      </c>
      <c r="J132" s="221" t="n">
        <f aca="false">ROUND(I132*H132,2)</f>
        <v>26.29</v>
      </c>
      <c r="K132" s="222"/>
      <c r="L132" s="25"/>
      <c r="M132" s="223"/>
      <c r="N132" s="224" t="s">
        <v>36</v>
      </c>
      <c r="O132" s="225" t="n">
        <v>0.882</v>
      </c>
      <c r="P132" s="225" t="n">
        <f aca="false">O132*H132</f>
        <v>2.229696</v>
      </c>
      <c r="Q132" s="225" t="n">
        <v>0</v>
      </c>
      <c r="R132" s="225" t="n">
        <f aca="false">Q132*H132</f>
        <v>0</v>
      </c>
      <c r="S132" s="225" t="n">
        <v>0</v>
      </c>
      <c r="T132" s="226" t="n">
        <f aca="false">S132*H132</f>
        <v>0</v>
      </c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R132" s="227" t="s">
        <v>166</v>
      </c>
      <c r="AT132" s="227" t="s">
        <v>162</v>
      </c>
      <c r="AU132" s="227" t="s">
        <v>161</v>
      </c>
      <c r="AY132" s="3" t="s">
        <v>158</v>
      </c>
      <c r="BE132" s="228" t="n">
        <f aca="false">IF(N132="základná",J132,0)</f>
        <v>0</v>
      </c>
      <c r="BF132" s="228" t="n">
        <f aca="false">IF(N132="znížená",J132,0)</f>
        <v>26.29</v>
      </c>
      <c r="BG132" s="228" t="n">
        <f aca="false">IF(N132="zákl. prenesená",J132,0)</f>
        <v>0</v>
      </c>
      <c r="BH132" s="228" t="n">
        <f aca="false">IF(N132="zníž. prenesená",J132,0)</f>
        <v>0</v>
      </c>
      <c r="BI132" s="228" t="n">
        <f aca="false">IF(N132="nulová",J132,0)</f>
        <v>0</v>
      </c>
      <c r="BJ132" s="3" t="s">
        <v>161</v>
      </c>
      <c r="BK132" s="228" t="n">
        <f aca="false">ROUND(I132*H132,2)</f>
        <v>26.29</v>
      </c>
      <c r="BL132" s="3" t="s">
        <v>166</v>
      </c>
      <c r="BM132" s="227" t="s">
        <v>537</v>
      </c>
    </row>
    <row r="133" s="26" customFormat="true" ht="24.15" hidden="false" customHeight="true" outlineLevel="0" collapsed="false">
      <c r="A133" s="19"/>
      <c r="B133" s="20"/>
      <c r="C133" s="216" t="s">
        <v>278</v>
      </c>
      <c r="D133" s="216" t="s">
        <v>162</v>
      </c>
      <c r="E133" s="217" t="s">
        <v>538</v>
      </c>
      <c r="F133" s="218" t="s">
        <v>539</v>
      </c>
      <c r="G133" s="219" t="s">
        <v>230</v>
      </c>
      <c r="H133" s="220" t="n">
        <v>2.528</v>
      </c>
      <c r="I133" s="221" t="n">
        <v>7.29</v>
      </c>
      <c r="J133" s="221" t="n">
        <f aca="false">ROUND(I133*H133,2)</f>
        <v>18.43</v>
      </c>
      <c r="K133" s="222"/>
      <c r="L133" s="25"/>
      <c r="M133" s="223"/>
      <c r="N133" s="224" t="s">
        <v>36</v>
      </c>
      <c r="O133" s="225" t="n">
        <v>0.618</v>
      </c>
      <c r="P133" s="225" t="n">
        <f aca="false">O133*H133</f>
        <v>1.562304</v>
      </c>
      <c r="Q133" s="225" t="n">
        <v>0</v>
      </c>
      <c r="R133" s="225" t="n">
        <f aca="false">Q133*H133</f>
        <v>0</v>
      </c>
      <c r="S133" s="225" t="n">
        <v>0</v>
      </c>
      <c r="T133" s="226" t="n">
        <f aca="false">S133*H133</f>
        <v>0</v>
      </c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R133" s="227" t="s">
        <v>166</v>
      </c>
      <c r="AT133" s="227" t="s">
        <v>162</v>
      </c>
      <c r="AU133" s="227" t="s">
        <v>161</v>
      </c>
      <c r="AY133" s="3" t="s">
        <v>158</v>
      </c>
      <c r="BE133" s="228" t="n">
        <f aca="false">IF(N133="základná",J133,0)</f>
        <v>0</v>
      </c>
      <c r="BF133" s="228" t="n">
        <f aca="false">IF(N133="znížená",J133,0)</f>
        <v>18.43</v>
      </c>
      <c r="BG133" s="228" t="n">
        <f aca="false">IF(N133="zákl. prenesená",J133,0)</f>
        <v>0</v>
      </c>
      <c r="BH133" s="228" t="n">
        <f aca="false">IF(N133="zníž. prenesená",J133,0)</f>
        <v>0</v>
      </c>
      <c r="BI133" s="228" t="n">
        <f aca="false">IF(N133="nulová",J133,0)</f>
        <v>0</v>
      </c>
      <c r="BJ133" s="3" t="s">
        <v>161</v>
      </c>
      <c r="BK133" s="228" t="n">
        <f aca="false">ROUND(I133*H133,2)</f>
        <v>18.43</v>
      </c>
      <c r="BL133" s="3" t="s">
        <v>166</v>
      </c>
      <c r="BM133" s="227" t="s">
        <v>540</v>
      </c>
    </row>
    <row r="134" s="26" customFormat="true" ht="21.75" hidden="false" customHeight="true" outlineLevel="0" collapsed="false">
      <c r="A134" s="19"/>
      <c r="B134" s="20"/>
      <c r="C134" s="216" t="s">
        <v>282</v>
      </c>
      <c r="D134" s="216" t="s">
        <v>162</v>
      </c>
      <c r="E134" s="217" t="s">
        <v>233</v>
      </c>
      <c r="F134" s="218" t="s">
        <v>234</v>
      </c>
      <c r="G134" s="219" t="s">
        <v>230</v>
      </c>
      <c r="H134" s="220" t="n">
        <v>2.528</v>
      </c>
      <c r="I134" s="221" t="n">
        <v>14.16</v>
      </c>
      <c r="J134" s="221" t="n">
        <f aca="false">ROUND(I134*H134,2)</f>
        <v>35.8</v>
      </c>
      <c r="K134" s="222"/>
      <c r="L134" s="25"/>
      <c r="M134" s="223"/>
      <c r="N134" s="224" t="s">
        <v>36</v>
      </c>
      <c r="O134" s="225" t="n">
        <v>0.598</v>
      </c>
      <c r="P134" s="225" t="n">
        <f aca="false">O134*H134</f>
        <v>1.511744</v>
      </c>
      <c r="Q134" s="225" t="n">
        <v>0</v>
      </c>
      <c r="R134" s="225" t="n">
        <f aca="false">Q134*H134</f>
        <v>0</v>
      </c>
      <c r="S134" s="225" t="n">
        <v>0</v>
      </c>
      <c r="T134" s="226" t="n">
        <f aca="false">S134*H134</f>
        <v>0</v>
      </c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R134" s="227" t="s">
        <v>166</v>
      </c>
      <c r="AT134" s="227" t="s">
        <v>162</v>
      </c>
      <c r="AU134" s="227" t="s">
        <v>161</v>
      </c>
      <c r="AY134" s="3" t="s">
        <v>158</v>
      </c>
      <c r="BE134" s="228" t="n">
        <f aca="false">IF(N134="základná",J134,0)</f>
        <v>0</v>
      </c>
      <c r="BF134" s="228" t="n">
        <f aca="false">IF(N134="znížená",J134,0)</f>
        <v>35.8</v>
      </c>
      <c r="BG134" s="228" t="n">
        <f aca="false">IF(N134="zákl. prenesená",J134,0)</f>
        <v>0</v>
      </c>
      <c r="BH134" s="228" t="n">
        <f aca="false">IF(N134="zníž. prenesená",J134,0)</f>
        <v>0</v>
      </c>
      <c r="BI134" s="228" t="n">
        <f aca="false">IF(N134="nulová",J134,0)</f>
        <v>0</v>
      </c>
      <c r="BJ134" s="3" t="s">
        <v>161</v>
      </c>
      <c r="BK134" s="228" t="n">
        <f aca="false">ROUND(I134*H134,2)</f>
        <v>35.8</v>
      </c>
      <c r="BL134" s="3" t="s">
        <v>166</v>
      </c>
      <c r="BM134" s="227" t="s">
        <v>541</v>
      </c>
    </row>
    <row r="135" s="26" customFormat="true" ht="24.15" hidden="false" customHeight="true" outlineLevel="0" collapsed="false">
      <c r="A135" s="19"/>
      <c r="B135" s="20"/>
      <c r="C135" s="216" t="s">
        <v>294</v>
      </c>
      <c r="D135" s="216" t="s">
        <v>162</v>
      </c>
      <c r="E135" s="217" t="s">
        <v>237</v>
      </c>
      <c r="F135" s="218" t="s">
        <v>238</v>
      </c>
      <c r="G135" s="219" t="s">
        <v>230</v>
      </c>
      <c r="H135" s="220" t="n">
        <v>50.56</v>
      </c>
      <c r="I135" s="221" t="n">
        <v>0.46</v>
      </c>
      <c r="J135" s="221" t="n">
        <f aca="false">ROUND(I135*H135,2)</f>
        <v>23.26</v>
      </c>
      <c r="K135" s="222"/>
      <c r="L135" s="25"/>
      <c r="M135" s="223"/>
      <c r="N135" s="224" t="s">
        <v>36</v>
      </c>
      <c r="O135" s="225" t="n">
        <v>0.007</v>
      </c>
      <c r="P135" s="225" t="n">
        <f aca="false">O135*H135</f>
        <v>0.35392</v>
      </c>
      <c r="Q135" s="225" t="n">
        <v>0</v>
      </c>
      <c r="R135" s="225" t="n">
        <f aca="false">Q135*H135</f>
        <v>0</v>
      </c>
      <c r="S135" s="225" t="n">
        <v>0</v>
      </c>
      <c r="T135" s="226" t="n">
        <f aca="false">S135*H135</f>
        <v>0</v>
      </c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R135" s="227" t="s">
        <v>166</v>
      </c>
      <c r="AT135" s="227" t="s">
        <v>162</v>
      </c>
      <c r="AU135" s="227" t="s">
        <v>161</v>
      </c>
      <c r="AY135" s="3" t="s">
        <v>158</v>
      </c>
      <c r="BE135" s="228" t="n">
        <f aca="false">IF(N135="základná",J135,0)</f>
        <v>0</v>
      </c>
      <c r="BF135" s="228" t="n">
        <f aca="false">IF(N135="znížená",J135,0)</f>
        <v>23.26</v>
      </c>
      <c r="BG135" s="228" t="n">
        <f aca="false">IF(N135="zákl. prenesená",J135,0)</f>
        <v>0</v>
      </c>
      <c r="BH135" s="228" t="n">
        <f aca="false">IF(N135="zníž. prenesená",J135,0)</f>
        <v>0</v>
      </c>
      <c r="BI135" s="228" t="n">
        <f aca="false">IF(N135="nulová",J135,0)</f>
        <v>0</v>
      </c>
      <c r="BJ135" s="3" t="s">
        <v>161</v>
      </c>
      <c r="BK135" s="228" t="n">
        <f aca="false">ROUND(I135*H135,2)</f>
        <v>23.26</v>
      </c>
      <c r="BL135" s="3" t="s">
        <v>166</v>
      </c>
      <c r="BM135" s="227" t="s">
        <v>542</v>
      </c>
    </row>
    <row r="136" s="26" customFormat="true" ht="24.15" hidden="false" customHeight="true" outlineLevel="0" collapsed="false">
      <c r="A136" s="19"/>
      <c r="B136" s="20"/>
      <c r="C136" s="216" t="s">
        <v>415</v>
      </c>
      <c r="D136" s="216" t="s">
        <v>162</v>
      </c>
      <c r="E136" s="217" t="s">
        <v>363</v>
      </c>
      <c r="F136" s="218" t="s">
        <v>364</v>
      </c>
      <c r="G136" s="219" t="s">
        <v>230</v>
      </c>
      <c r="H136" s="220" t="n">
        <v>2.528</v>
      </c>
      <c r="I136" s="221" t="n">
        <v>10.5</v>
      </c>
      <c r="J136" s="221" t="n">
        <f aca="false">ROUND(I136*H136,2)</f>
        <v>26.54</v>
      </c>
      <c r="K136" s="222"/>
      <c r="L136" s="25"/>
      <c r="M136" s="223"/>
      <c r="N136" s="224" t="s">
        <v>36</v>
      </c>
      <c r="O136" s="225" t="n">
        <v>0.89</v>
      </c>
      <c r="P136" s="225" t="n">
        <f aca="false">O136*H136</f>
        <v>2.24992</v>
      </c>
      <c r="Q136" s="225" t="n">
        <v>0</v>
      </c>
      <c r="R136" s="225" t="n">
        <f aca="false">Q136*H136</f>
        <v>0</v>
      </c>
      <c r="S136" s="225" t="n">
        <v>0</v>
      </c>
      <c r="T136" s="226" t="n">
        <f aca="false">S136*H136</f>
        <v>0</v>
      </c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R136" s="227" t="s">
        <v>166</v>
      </c>
      <c r="AT136" s="227" t="s">
        <v>162</v>
      </c>
      <c r="AU136" s="227" t="s">
        <v>161</v>
      </c>
      <c r="AY136" s="3" t="s">
        <v>158</v>
      </c>
      <c r="BE136" s="228" t="n">
        <f aca="false">IF(N136="základná",J136,0)</f>
        <v>0</v>
      </c>
      <c r="BF136" s="228" t="n">
        <f aca="false">IF(N136="znížená",J136,0)</f>
        <v>26.54</v>
      </c>
      <c r="BG136" s="228" t="n">
        <f aca="false">IF(N136="zákl. prenesená",J136,0)</f>
        <v>0</v>
      </c>
      <c r="BH136" s="228" t="n">
        <f aca="false">IF(N136="zníž. prenesená",J136,0)</f>
        <v>0</v>
      </c>
      <c r="BI136" s="228" t="n">
        <f aca="false">IF(N136="nulová",J136,0)</f>
        <v>0</v>
      </c>
      <c r="BJ136" s="3" t="s">
        <v>161</v>
      </c>
      <c r="BK136" s="228" t="n">
        <f aca="false">ROUND(I136*H136,2)</f>
        <v>26.54</v>
      </c>
      <c r="BL136" s="3" t="s">
        <v>166</v>
      </c>
      <c r="BM136" s="227" t="s">
        <v>543</v>
      </c>
    </row>
    <row r="137" s="26" customFormat="true" ht="24.15" hidden="false" customHeight="true" outlineLevel="0" collapsed="false">
      <c r="A137" s="19"/>
      <c r="B137" s="20"/>
      <c r="C137" s="216" t="s">
        <v>302</v>
      </c>
      <c r="D137" s="216" t="s">
        <v>162</v>
      </c>
      <c r="E137" s="217" t="s">
        <v>544</v>
      </c>
      <c r="F137" s="218" t="s">
        <v>545</v>
      </c>
      <c r="G137" s="219" t="s">
        <v>230</v>
      </c>
      <c r="H137" s="220" t="n">
        <v>2.528</v>
      </c>
      <c r="I137" s="221" t="n">
        <v>54.42</v>
      </c>
      <c r="J137" s="221" t="n">
        <f aca="false">ROUND(I137*H137,2)</f>
        <v>137.57</v>
      </c>
      <c r="K137" s="222"/>
      <c r="L137" s="25"/>
      <c r="M137" s="223"/>
      <c r="N137" s="224" t="s">
        <v>36</v>
      </c>
      <c r="O137" s="225" t="n">
        <v>0</v>
      </c>
      <c r="P137" s="225" t="n">
        <f aca="false">O137*H137</f>
        <v>0</v>
      </c>
      <c r="Q137" s="225" t="n">
        <v>0</v>
      </c>
      <c r="R137" s="225" t="n">
        <f aca="false">Q137*H137</f>
        <v>0</v>
      </c>
      <c r="S137" s="225" t="n">
        <v>0</v>
      </c>
      <c r="T137" s="226" t="n">
        <f aca="false">S137*H137</f>
        <v>0</v>
      </c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R137" s="227" t="s">
        <v>166</v>
      </c>
      <c r="AT137" s="227" t="s">
        <v>162</v>
      </c>
      <c r="AU137" s="227" t="s">
        <v>161</v>
      </c>
      <c r="AY137" s="3" t="s">
        <v>158</v>
      </c>
      <c r="BE137" s="228" t="n">
        <f aca="false">IF(N137="základná",J137,0)</f>
        <v>0</v>
      </c>
      <c r="BF137" s="228" t="n">
        <f aca="false">IF(N137="znížená",J137,0)</f>
        <v>137.57</v>
      </c>
      <c r="BG137" s="228" t="n">
        <f aca="false">IF(N137="zákl. prenesená",J137,0)</f>
        <v>0</v>
      </c>
      <c r="BH137" s="228" t="n">
        <f aca="false">IF(N137="zníž. prenesená",J137,0)</f>
        <v>0</v>
      </c>
      <c r="BI137" s="228" t="n">
        <f aca="false">IF(N137="nulová",J137,0)</f>
        <v>0</v>
      </c>
      <c r="BJ137" s="3" t="s">
        <v>161</v>
      </c>
      <c r="BK137" s="228" t="n">
        <f aca="false">ROUND(I137*H137,2)</f>
        <v>137.57</v>
      </c>
      <c r="BL137" s="3" t="s">
        <v>166</v>
      </c>
      <c r="BM137" s="227" t="s">
        <v>546</v>
      </c>
    </row>
    <row r="138" s="200" customFormat="true" ht="22.8" hidden="false" customHeight="true" outlineLevel="0" collapsed="false">
      <c r="B138" s="201"/>
      <c r="C138" s="202"/>
      <c r="D138" s="203" t="s">
        <v>69</v>
      </c>
      <c r="E138" s="214" t="s">
        <v>248</v>
      </c>
      <c r="F138" s="214" t="s">
        <v>249</v>
      </c>
      <c r="G138" s="202"/>
      <c r="H138" s="202"/>
      <c r="I138" s="202"/>
      <c r="J138" s="215" t="n">
        <f aca="false">BK138</f>
        <v>41.82</v>
      </c>
      <c r="K138" s="202"/>
      <c r="L138" s="206"/>
      <c r="M138" s="207"/>
      <c r="N138" s="208"/>
      <c r="O138" s="208"/>
      <c r="P138" s="209" t="n">
        <f aca="false">P139</f>
        <v>2.665264</v>
      </c>
      <c r="Q138" s="208"/>
      <c r="R138" s="209" t="n">
        <f aca="false">R139</f>
        <v>0</v>
      </c>
      <c r="S138" s="208"/>
      <c r="T138" s="210" t="n">
        <f aca="false">T139</f>
        <v>0</v>
      </c>
      <c r="AR138" s="211" t="s">
        <v>78</v>
      </c>
      <c r="AT138" s="212" t="s">
        <v>69</v>
      </c>
      <c r="AU138" s="212" t="s">
        <v>78</v>
      </c>
      <c r="AY138" s="211" t="s">
        <v>158</v>
      </c>
      <c r="BK138" s="213" t="n">
        <f aca="false">BK139</f>
        <v>41.82</v>
      </c>
    </row>
    <row r="139" s="26" customFormat="true" ht="24.15" hidden="false" customHeight="true" outlineLevel="0" collapsed="false">
      <c r="A139" s="19"/>
      <c r="B139" s="20"/>
      <c r="C139" s="216" t="s">
        <v>224</v>
      </c>
      <c r="D139" s="216" t="s">
        <v>162</v>
      </c>
      <c r="E139" s="217" t="s">
        <v>370</v>
      </c>
      <c r="F139" s="218" t="s">
        <v>371</v>
      </c>
      <c r="G139" s="219" t="s">
        <v>230</v>
      </c>
      <c r="H139" s="220" t="n">
        <v>2.968</v>
      </c>
      <c r="I139" s="221" t="n">
        <v>14.09</v>
      </c>
      <c r="J139" s="221" t="n">
        <f aca="false">ROUND(I139*H139,2)</f>
        <v>41.82</v>
      </c>
      <c r="K139" s="222"/>
      <c r="L139" s="25"/>
      <c r="M139" s="223"/>
      <c r="N139" s="224" t="s">
        <v>36</v>
      </c>
      <c r="O139" s="225" t="n">
        <v>0.898</v>
      </c>
      <c r="P139" s="225" t="n">
        <f aca="false">O139*H139</f>
        <v>2.665264</v>
      </c>
      <c r="Q139" s="225" t="n">
        <v>0</v>
      </c>
      <c r="R139" s="225" t="n">
        <f aca="false">Q139*H139</f>
        <v>0</v>
      </c>
      <c r="S139" s="225" t="n">
        <v>0</v>
      </c>
      <c r="T139" s="226" t="n">
        <f aca="false">S139*H139</f>
        <v>0</v>
      </c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R139" s="227" t="s">
        <v>166</v>
      </c>
      <c r="AT139" s="227" t="s">
        <v>162</v>
      </c>
      <c r="AU139" s="227" t="s">
        <v>161</v>
      </c>
      <c r="AY139" s="3" t="s">
        <v>158</v>
      </c>
      <c r="BE139" s="228" t="n">
        <f aca="false">IF(N139="základná",J139,0)</f>
        <v>0</v>
      </c>
      <c r="BF139" s="228" t="n">
        <f aca="false">IF(N139="znížená",J139,0)</f>
        <v>41.82</v>
      </c>
      <c r="BG139" s="228" t="n">
        <f aca="false">IF(N139="zákl. prenesená",J139,0)</f>
        <v>0</v>
      </c>
      <c r="BH139" s="228" t="n">
        <f aca="false">IF(N139="zníž. prenesená",J139,0)</f>
        <v>0</v>
      </c>
      <c r="BI139" s="228" t="n">
        <f aca="false">IF(N139="nulová",J139,0)</f>
        <v>0</v>
      </c>
      <c r="BJ139" s="3" t="s">
        <v>161</v>
      </c>
      <c r="BK139" s="228" t="n">
        <f aca="false">ROUND(I139*H139,2)</f>
        <v>41.82</v>
      </c>
      <c r="BL139" s="3" t="s">
        <v>166</v>
      </c>
      <c r="BM139" s="227" t="s">
        <v>547</v>
      </c>
    </row>
    <row r="140" s="200" customFormat="true" ht="25.9" hidden="false" customHeight="true" outlineLevel="0" collapsed="false">
      <c r="B140" s="201"/>
      <c r="C140" s="202"/>
      <c r="D140" s="203" t="s">
        <v>69</v>
      </c>
      <c r="E140" s="204" t="s">
        <v>254</v>
      </c>
      <c r="F140" s="204" t="s">
        <v>255</v>
      </c>
      <c r="G140" s="202"/>
      <c r="H140" s="202"/>
      <c r="I140" s="202"/>
      <c r="J140" s="205" t="n">
        <f aca="false">BK140</f>
        <v>34043.28</v>
      </c>
      <c r="K140" s="202"/>
      <c r="L140" s="206"/>
      <c r="M140" s="207"/>
      <c r="N140" s="208"/>
      <c r="O140" s="208"/>
      <c r="P140" s="209" t="n">
        <f aca="false">P141+P143+P171</f>
        <v>195.60877141</v>
      </c>
      <c r="Q140" s="208"/>
      <c r="R140" s="209" t="n">
        <f aca="false">R141+R143+R171</f>
        <v>10.28601486</v>
      </c>
      <c r="S140" s="208"/>
      <c r="T140" s="210" t="n">
        <f aca="false">T141+T143+T171</f>
        <v>0.3047445</v>
      </c>
      <c r="AR140" s="211" t="s">
        <v>161</v>
      </c>
      <c r="AT140" s="212" t="s">
        <v>69</v>
      </c>
      <c r="AU140" s="212" t="s">
        <v>70</v>
      </c>
      <c r="AY140" s="211" t="s">
        <v>158</v>
      </c>
      <c r="BK140" s="213" t="n">
        <f aca="false">BK141+BK143+BK171</f>
        <v>34043.28</v>
      </c>
    </row>
    <row r="141" s="200" customFormat="true" ht="22.8" hidden="false" customHeight="true" outlineLevel="0" collapsed="false">
      <c r="B141" s="201"/>
      <c r="C141" s="202"/>
      <c r="D141" s="203" t="s">
        <v>69</v>
      </c>
      <c r="E141" s="214" t="s">
        <v>276</v>
      </c>
      <c r="F141" s="214" t="s">
        <v>277</v>
      </c>
      <c r="G141" s="202"/>
      <c r="H141" s="202"/>
      <c r="I141" s="202"/>
      <c r="J141" s="215" t="n">
        <f aca="false">BK141</f>
        <v>86.83</v>
      </c>
      <c r="K141" s="202"/>
      <c r="L141" s="206"/>
      <c r="M141" s="207"/>
      <c r="N141" s="208"/>
      <c r="O141" s="208"/>
      <c r="P141" s="209" t="n">
        <f aca="false">P142</f>
        <v>4.43025</v>
      </c>
      <c r="Q141" s="208"/>
      <c r="R141" s="209" t="n">
        <f aca="false">R142</f>
        <v>0</v>
      </c>
      <c r="S141" s="208"/>
      <c r="T141" s="210" t="n">
        <f aca="false">T142</f>
        <v>0.0797445</v>
      </c>
      <c r="AR141" s="211" t="s">
        <v>161</v>
      </c>
      <c r="AT141" s="212" t="s">
        <v>69</v>
      </c>
      <c r="AU141" s="212" t="s">
        <v>78</v>
      </c>
      <c r="AY141" s="211" t="s">
        <v>158</v>
      </c>
      <c r="BK141" s="213" t="n">
        <f aca="false">BK142</f>
        <v>86.83</v>
      </c>
    </row>
    <row r="142" s="26" customFormat="true" ht="24.15" hidden="false" customHeight="true" outlineLevel="0" collapsed="false">
      <c r="A142" s="19"/>
      <c r="B142" s="20"/>
      <c r="C142" s="216" t="s">
        <v>214</v>
      </c>
      <c r="D142" s="216" t="s">
        <v>162</v>
      </c>
      <c r="E142" s="217" t="s">
        <v>548</v>
      </c>
      <c r="F142" s="218" t="s">
        <v>549</v>
      </c>
      <c r="G142" s="219" t="s">
        <v>212</v>
      </c>
      <c r="H142" s="220" t="n">
        <v>59.07</v>
      </c>
      <c r="I142" s="221" t="n">
        <v>1.47</v>
      </c>
      <c r="J142" s="221" t="n">
        <f aca="false">ROUND(I142*H142,2)</f>
        <v>86.83</v>
      </c>
      <c r="K142" s="222"/>
      <c r="L142" s="25"/>
      <c r="M142" s="223"/>
      <c r="N142" s="224" t="s">
        <v>36</v>
      </c>
      <c r="O142" s="225" t="n">
        <v>0.075</v>
      </c>
      <c r="P142" s="225" t="n">
        <f aca="false">O142*H142</f>
        <v>4.43025</v>
      </c>
      <c r="Q142" s="225" t="n">
        <v>0</v>
      </c>
      <c r="R142" s="225" t="n">
        <f aca="false">Q142*H142</f>
        <v>0</v>
      </c>
      <c r="S142" s="225" t="n">
        <v>0.00135</v>
      </c>
      <c r="T142" s="226" t="n">
        <f aca="false">S142*H142</f>
        <v>0.0797445</v>
      </c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R142" s="227" t="s">
        <v>261</v>
      </c>
      <c r="AT142" s="227" t="s">
        <v>162</v>
      </c>
      <c r="AU142" s="227" t="s">
        <v>161</v>
      </c>
      <c r="AY142" s="3" t="s">
        <v>158</v>
      </c>
      <c r="BE142" s="228" t="n">
        <f aca="false">IF(N142="základná",J142,0)</f>
        <v>0</v>
      </c>
      <c r="BF142" s="228" t="n">
        <f aca="false">IF(N142="znížená",J142,0)</f>
        <v>86.83</v>
      </c>
      <c r="BG142" s="228" t="n">
        <f aca="false">IF(N142="zákl. prenesená",J142,0)</f>
        <v>0</v>
      </c>
      <c r="BH142" s="228" t="n">
        <f aca="false">IF(N142="zníž. prenesená",J142,0)</f>
        <v>0</v>
      </c>
      <c r="BI142" s="228" t="n">
        <f aca="false">IF(N142="nulová",J142,0)</f>
        <v>0</v>
      </c>
      <c r="BJ142" s="3" t="s">
        <v>161</v>
      </c>
      <c r="BK142" s="228" t="n">
        <f aca="false">ROUND(I142*H142,2)</f>
        <v>86.83</v>
      </c>
      <c r="BL142" s="3" t="s">
        <v>261</v>
      </c>
      <c r="BM142" s="227" t="s">
        <v>550</v>
      </c>
    </row>
    <row r="143" s="200" customFormat="true" ht="22.8" hidden="false" customHeight="true" outlineLevel="0" collapsed="false">
      <c r="B143" s="201"/>
      <c r="C143" s="202"/>
      <c r="D143" s="203" t="s">
        <v>69</v>
      </c>
      <c r="E143" s="214" t="s">
        <v>551</v>
      </c>
      <c r="F143" s="214" t="s">
        <v>552</v>
      </c>
      <c r="G143" s="202"/>
      <c r="H143" s="202"/>
      <c r="I143" s="202"/>
      <c r="J143" s="215" t="n">
        <f aca="false">BK143</f>
        <v>33700.91</v>
      </c>
      <c r="K143" s="202"/>
      <c r="L143" s="206"/>
      <c r="M143" s="207"/>
      <c r="N143" s="208"/>
      <c r="O143" s="208"/>
      <c r="P143" s="209" t="n">
        <f aca="false">SUM(P144:P170)</f>
        <v>184.5700879</v>
      </c>
      <c r="Q143" s="208"/>
      <c r="R143" s="209" t="n">
        <f aca="false">SUM(R144:R170)</f>
        <v>10.2513125</v>
      </c>
      <c r="S143" s="208"/>
      <c r="T143" s="210" t="n">
        <f aca="false">SUM(T144:T170)</f>
        <v>0.225</v>
      </c>
      <c r="AR143" s="211" t="s">
        <v>161</v>
      </c>
      <c r="AT143" s="212" t="s">
        <v>69</v>
      </c>
      <c r="AU143" s="212" t="s">
        <v>78</v>
      </c>
      <c r="AY143" s="211" t="s">
        <v>158</v>
      </c>
      <c r="BK143" s="213" t="n">
        <f aca="false">SUM(BK144:BK170)</f>
        <v>33700.91</v>
      </c>
    </row>
    <row r="144" s="26" customFormat="true" ht="24.15" hidden="false" customHeight="true" outlineLevel="0" collapsed="false">
      <c r="A144" s="19"/>
      <c r="B144" s="20"/>
      <c r="C144" s="216" t="s">
        <v>219</v>
      </c>
      <c r="D144" s="216" t="s">
        <v>162</v>
      </c>
      <c r="E144" s="217" t="s">
        <v>553</v>
      </c>
      <c r="F144" s="218" t="s">
        <v>554</v>
      </c>
      <c r="G144" s="219" t="s">
        <v>212</v>
      </c>
      <c r="H144" s="220" t="n">
        <v>252.77</v>
      </c>
      <c r="I144" s="221" t="n">
        <v>15.78</v>
      </c>
      <c r="J144" s="221" t="n">
        <f aca="false">ROUND(I144*H144,2)</f>
        <v>3988.71</v>
      </c>
      <c r="K144" s="222"/>
      <c r="L144" s="25"/>
      <c r="M144" s="223"/>
      <c r="N144" s="224" t="s">
        <v>36</v>
      </c>
      <c r="O144" s="225" t="n">
        <v>0.60467</v>
      </c>
      <c r="P144" s="225" t="n">
        <f aca="false">O144*H144</f>
        <v>152.8424359</v>
      </c>
      <c r="Q144" s="225" t="n">
        <v>0.00021</v>
      </c>
      <c r="R144" s="225" t="n">
        <f aca="false">Q144*H144</f>
        <v>0.0530817</v>
      </c>
      <c r="S144" s="225" t="n">
        <v>0</v>
      </c>
      <c r="T144" s="226" t="n">
        <f aca="false">S144*H144</f>
        <v>0</v>
      </c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R144" s="227" t="s">
        <v>261</v>
      </c>
      <c r="AT144" s="227" t="s">
        <v>162</v>
      </c>
      <c r="AU144" s="227" t="s">
        <v>161</v>
      </c>
      <c r="AY144" s="3" t="s">
        <v>158</v>
      </c>
      <c r="BE144" s="228" t="n">
        <f aca="false">IF(N144="základná",J144,0)</f>
        <v>0</v>
      </c>
      <c r="BF144" s="228" t="n">
        <f aca="false">IF(N144="znížená",J144,0)</f>
        <v>3988.71</v>
      </c>
      <c r="BG144" s="228" t="n">
        <f aca="false">IF(N144="zákl. prenesená",J144,0)</f>
        <v>0</v>
      </c>
      <c r="BH144" s="228" t="n">
        <f aca="false">IF(N144="zníž. prenesená",J144,0)</f>
        <v>0</v>
      </c>
      <c r="BI144" s="228" t="n">
        <f aca="false">IF(N144="nulová",J144,0)</f>
        <v>0</v>
      </c>
      <c r="BJ144" s="3" t="s">
        <v>161</v>
      </c>
      <c r="BK144" s="228" t="n">
        <f aca="false">ROUND(I144*H144,2)</f>
        <v>3988.71</v>
      </c>
      <c r="BL144" s="3" t="s">
        <v>261</v>
      </c>
      <c r="BM144" s="227" t="s">
        <v>555</v>
      </c>
    </row>
    <row r="145" s="26" customFormat="true" ht="37.8" hidden="false" customHeight="true" outlineLevel="0" collapsed="false">
      <c r="A145" s="19"/>
      <c r="B145" s="20"/>
      <c r="C145" s="229" t="s">
        <v>312</v>
      </c>
      <c r="D145" s="229" t="s">
        <v>220</v>
      </c>
      <c r="E145" s="230" t="s">
        <v>556</v>
      </c>
      <c r="F145" s="231" t="s">
        <v>557</v>
      </c>
      <c r="G145" s="232" t="s">
        <v>212</v>
      </c>
      <c r="H145" s="233" t="n">
        <v>257.825</v>
      </c>
      <c r="I145" s="234" t="n">
        <v>2.4</v>
      </c>
      <c r="J145" s="234" t="n">
        <f aca="false">ROUND(I145*H145,2)</f>
        <v>618.78</v>
      </c>
      <c r="K145" s="235"/>
      <c r="L145" s="236"/>
      <c r="M145" s="237"/>
      <c r="N145" s="238" t="s">
        <v>36</v>
      </c>
      <c r="O145" s="225" t="n">
        <v>0</v>
      </c>
      <c r="P145" s="225" t="n">
        <f aca="false">O145*H145</f>
        <v>0</v>
      </c>
      <c r="Q145" s="225" t="n">
        <v>0.0001</v>
      </c>
      <c r="R145" s="225" t="n">
        <f aca="false">Q145*H145</f>
        <v>0.0257825</v>
      </c>
      <c r="S145" s="225" t="n">
        <v>0</v>
      </c>
      <c r="T145" s="226" t="n">
        <f aca="false">S145*H145</f>
        <v>0</v>
      </c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R145" s="227" t="s">
        <v>224</v>
      </c>
      <c r="AT145" s="227" t="s">
        <v>220</v>
      </c>
      <c r="AU145" s="227" t="s">
        <v>161</v>
      </c>
      <c r="AY145" s="3" t="s">
        <v>158</v>
      </c>
      <c r="BE145" s="228" t="n">
        <f aca="false">IF(N145="základná",J145,0)</f>
        <v>0</v>
      </c>
      <c r="BF145" s="228" t="n">
        <f aca="false">IF(N145="znížená",J145,0)</f>
        <v>618.78</v>
      </c>
      <c r="BG145" s="228" t="n">
        <f aca="false">IF(N145="zákl. prenesená",J145,0)</f>
        <v>0</v>
      </c>
      <c r="BH145" s="228" t="n">
        <f aca="false">IF(N145="zníž. prenesená",J145,0)</f>
        <v>0</v>
      </c>
      <c r="BI145" s="228" t="n">
        <f aca="false">IF(N145="nulová",J145,0)</f>
        <v>0</v>
      </c>
      <c r="BJ145" s="3" t="s">
        <v>161</v>
      </c>
      <c r="BK145" s="228" t="n">
        <f aca="false">ROUND(I145*H145,2)</f>
        <v>618.78</v>
      </c>
      <c r="BL145" s="3" t="s">
        <v>261</v>
      </c>
      <c r="BM145" s="227" t="s">
        <v>558</v>
      </c>
    </row>
    <row r="146" s="26" customFormat="true" ht="37.8" hidden="false" customHeight="true" outlineLevel="0" collapsed="false">
      <c r="A146" s="19"/>
      <c r="B146" s="20"/>
      <c r="C146" s="229" t="s">
        <v>175</v>
      </c>
      <c r="D146" s="229" t="s">
        <v>220</v>
      </c>
      <c r="E146" s="230" t="s">
        <v>559</v>
      </c>
      <c r="F146" s="231" t="s">
        <v>560</v>
      </c>
      <c r="G146" s="232" t="s">
        <v>212</v>
      </c>
      <c r="H146" s="233" t="n">
        <v>257.825</v>
      </c>
      <c r="I146" s="234" t="n">
        <v>0.92</v>
      </c>
      <c r="J146" s="234" t="n">
        <f aca="false">ROUND(I146*H146,2)</f>
        <v>237.2</v>
      </c>
      <c r="K146" s="235"/>
      <c r="L146" s="236"/>
      <c r="M146" s="237"/>
      <c r="N146" s="238" t="s">
        <v>36</v>
      </c>
      <c r="O146" s="225" t="n">
        <v>0</v>
      </c>
      <c r="P146" s="225" t="n">
        <f aca="false">O146*H146</f>
        <v>0</v>
      </c>
      <c r="Q146" s="225" t="n">
        <v>0.0001</v>
      </c>
      <c r="R146" s="225" t="n">
        <f aca="false">Q146*H146</f>
        <v>0.0257825</v>
      </c>
      <c r="S146" s="225" t="n">
        <v>0</v>
      </c>
      <c r="T146" s="226" t="n">
        <f aca="false">S146*H146</f>
        <v>0</v>
      </c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R146" s="227" t="s">
        <v>224</v>
      </c>
      <c r="AT146" s="227" t="s">
        <v>220</v>
      </c>
      <c r="AU146" s="227" t="s">
        <v>161</v>
      </c>
      <c r="AY146" s="3" t="s">
        <v>158</v>
      </c>
      <c r="BE146" s="228" t="n">
        <f aca="false">IF(N146="základná",J146,0)</f>
        <v>0</v>
      </c>
      <c r="BF146" s="228" t="n">
        <f aca="false">IF(N146="znížená",J146,0)</f>
        <v>237.2</v>
      </c>
      <c r="BG146" s="228" t="n">
        <f aca="false">IF(N146="zákl. prenesená",J146,0)</f>
        <v>0</v>
      </c>
      <c r="BH146" s="228" t="n">
        <f aca="false">IF(N146="zníž. prenesená",J146,0)</f>
        <v>0</v>
      </c>
      <c r="BI146" s="228" t="n">
        <f aca="false">IF(N146="nulová",J146,0)</f>
        <v>0</v>
      </c>
      <c r="BJ146" s="3" t="s">
        <v>161</v>
      </c>
      <c r="BK146" s="228" t="n">
        <f aca="false">ROUND(I146*H146,2)</f>
        <v>237.2</v>
      </c>
      <c r="BL146" s="3" t="s">
        <v>261</v>
      </c>
      <c r="BM146" s="227" t="s">
        <v>561</v>
      </c>
    </row>
    <row r="147" s="26" customFormat="true" ht="33" hidden="false" customHeight="true" outlineLevel="0" collapsed="false">
      <c r="A147" s="19"/>
      <c r="B147" s="20"/>
      <c r="C147" s="229" t="s">
        <v>267</v>
      </c>
      <c r="D147" s="229" t="s">
        <v>220</v>
      </c>
      <c r="E147" s="230" t="s">
        <v>562</v>
      </c>
      <c r="F147" s="231" t="s">
        <v>563</v>
      </c>
      <c r="G147" s="232" t="s">
        <v>217</v>
      </c>
      <c r="H147" s="233" t="n">
        <v>6</v>
      </c>
      <c r="I147" s="234" t="n">
        <v>205.18</v>
      </c>
      <c r="J147" s="234" t="n">
        <f aca="false">ROUND(I147*H147,2)</f>
        <v>1231.08</v>
      </c>
      <c r="K147" s="235"/>
      <c r="L147" s="236"/>
      <c r="M147" s="237"/>
      <c r="N147" s="238" t="s">
        <v>36</v>
      </c>
      <c r="O147" s="225" t="n">
        <v>0</v>
      </c>
      <c r="P147" s="225" t="n">
        <f aca="false">O147*H147</f>
        <v>0</v>
      </c>
      <c r="Q147" s="225" t="n">
        <v>0.143</v>
      </c>
      <c r="R147" s="225" t="n">
        <f aca="false">Q147*H147</f>
        <v>0.858</v>
      </c>
      <c r="S147" s="225" t="n">
        <v>0</v>
      </c>
      <c r="T147" s="226" t="n">
        <f aca="false">S147*H147</f>
        <v>0</v>
      </c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R147" s="227" t="s">
        <v>224</v>
      </c>
      <c r="AT147" s="227" t="s">
        <v>220</v>
      </c>
      <c r="AU147" s="227" t="s">
        <v>161</v>
      </c>
      <c r="AY147" s="3" t="s">
        <v>158</v>
      </c>
      <c r="BE147" s="228" t="n">
        <f aca="false">IF(N147="základná",J147,0)</f>
        <v>0</v>
      </c>
      <c r="BF147" s="228" t="n">
        <f aca="false">IF(N147="znížená",J147,0)</f>
        <v>1231.08</v>
      </c>
      <c r="BG147" s="228" t="n">
        <f aca="false">IF(N147="zákl. prenesená",J147,0)</f>
        <v>0</v>
      </c>
      <c r="BH147" s="228" t="n">
        <f aca="false">IF(N147="zníž. prenesená",J147,0)</f>
        <v>0</v>
      </c>
      <c r="BI147" s="228" t="n">
        <f aca="false">IF(N147="nulová",J147,0)</f>
        <v>0</v>
      </c>
      <c r="BJ147" s="3" t="s">
        <v>161</v>
      </c>
      <c r="BK147" s="228" t="n">
        <f aca="false">ROUND(I147*H147,2)</f>
        <v>1231.08</v>
      </c>
      <c r="BL147" s="3" t="s">
        <v>261</v>
      </c>
      <c r="BM147" s="227" t="s">
        <v>564</v>
      </c>
    </row>
    <row r="148" s="26" customFormat="true" ht="33" hidden="false" customHeight="true" outlineLevel="0" collapsed="false">
      <c r="A148" s="19"/>
      <c r="B148" s="20"/>
      <c r="C148" s="229" t="s">
        <v>258</v>
      </c>
      <c r="D148" s="229" t="s">
        <v>220</v>
      </c>
      <c r="E148" s="230" t="s">
        <v>565</v>
      </c>
      <c r="F148" s="231" t="s">
        <v>566</v>
      </c>
      <c r="G148" s="232" t="s">
        <v>217</v>
      </c>
      <c r="H148" s="233" t="n">
        <v>10</v>
      </c>
      <c r="I148" s="234" t="n">
        <v>205.18</v>
      </c>
      <c r="J148" s="234" t="n">
        <f aca="false">ROUND(I148*H148,2)</f>
        <v>2051.8</v>
      </c>
      <c r="K148" s="235"/>
      <c r="L148" s="236"/>
      <c r="M148" s="237"/>
      <c r="N148" s="238" t="s">
        <v>36</v>
      </c>
      <c r="O148" s="225" t="n">
        <v>0</v>
      </c>
      <c r="P148" s="225" t="n">
        <f aca="false">O148*H148</f>
        <v>0</v>
      </c>
      <c r="Q148" s="225" t="n">
        <v>0.143</v>
      </c>
      <c r="R148" s="225" t="n">
        <f aca="false">Q148*H148</f>
        <v>1.43</v>
      </c>
      <c r="S148" s="225" t="n">
        <v>0</v>
      </c>
      <c r="T148" s="226" t="n">
        <f aca="false">S148*H148</f>
        <v>0</v>
      </c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R148" s="227" t="s">
        <v>224</v>
      </c>
      <c r="AT148" s="227" t="s">
        <v>220</v>
      </c>
      <c r="AU148" s="227" t="s">
        <v>161</v>
      </c>
      <c r="AY148" s="3" t="s">
        <v>158</v>
      </c>
      <c r="BE148" s="228" t="n">
        <f aca="false">IF(N148="základná",J148,0)</f>
        <v>0</v>
      </c>
      <c r="BF148" s="228" t="n">
        <f aca="false">IF(N148="znížená",J148,0)</f>
        <v>2051.8</v>
      </c>
      <c r="BG148" s="228" t="n">
        <f aca="false">IF(N148="zákl. prenesená",J148,0)</f>
        <v>0</v>
      </c>
      <c r="BH148" s="228" t="n">
        <f aca="false">IF(N148="zníž. prenesená",J148,0)</f>
        <v>0</v>
      </c>
      <c r="BI148" s="228" t="n">
        <f aca="false">IF(N148="nulová",J148,0)</f>
        <v>0</v>
      </c>
      <c r="BJ148" s="3" t="s">
        <v>161</v>
      </c>
      <c r="BK148" s="228" t="n">
        <f aca="false">ROUND(I148*H148,2)</f>
        <v>2051.8</v>
      </c>
      <c r="BL148" s="3" t="s">
        <v>261</v>
      </c>
      <c r="BM148" s="227" t="s">
        <v>567</v>
      </c>
    </row>
    <row r="149" s="26" customFormat="true" ht="33" hidden="false" customHeight="true" outlineLevel="0" collapsed="false">
      <c r="A149" s="19"/>
      <c r="B149" s="20"/>
      <c r="C149" s="229" t="s">
        <v>263</v>
      </c>
      <c r="D149" s="229" t="s">
        <v>220</v>
      </c>
      <c r="E149" s="230" t="s">
        <v>568</v>
      </c>
      <c r="F149" s="231" t="s">
        <v>569</v>
      </c>
      <c r="G149" s="232" t="s">
        <v>217</v>
      </c>
      <c r="H149" s="233" t="n">
        <v>6</v>
      </c>
      <c r="I149" s="234" t="n">
        <v>127.23</v>
      </c>
      <c r="J149" s="234" t="n">
        <f aca="false">ROUND(I149*H149,2)</f>
        <v>763.38</v>
      </c>
      <c r="K149" s="235"/>
      <c r="L149" s="236"/>
      <c r="M149" s="237"/>
      <c r="N149" s="238" t="s">
        <v>36</v>
      </c>
      <c r="O149" s="225" t="n">
        <v>0</v>
      </c>
      <c r="P149" s="225" t="n">
        <f aca="false">O149*H149</f>
        <v>0</v>
      </c>
      <c r="Q149" s="225" t="n">
        <v>0.143</v>
      </c>
      <c r="R149" s="225" t="n">
        <f aca="false">Q149*H149</f>
        <v>0.858</v>
      </c>
      <c r="S149" s="225" t="n">
        <v>0</v>
      </c>
      <c r="T149" s="226" t="n">
        <f aca="false">S149*H149</f>
        <v>0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R149" s="227" t="s">
        <v>224</v>
      </c>
      <c r="AT149" s="227" t="s">
        <v>220</v>
      </c>
      <c r="AU149" s="227" t="s">
        <v>161</v>
      </c>
      <c r="AY149" s="3" t="s">
        <v>158</v>
      </c>
      <c r="BE149" s="228" t="n">
        <f aca="false">IF(N149="základná",J149,0)</f>
        <v>0</v>
      </c>
      <c r="BF149" s="228" t="n">
        <f aca="false">IF(N149="znížená",J149,0)</f>
        <v>763.38</v>
      </c>
      <c r="BG149" s="228" t="n">
        <f aca="false">IF(N149="zákl. prenesená",J149,0)</f>
        <v>0</v>
      </c>
      <c r="BH149" s="228" t="n">
        <f aca="false">IF(N149="zníž. prenesená",J149,0)</f>
        <v>0</v>
      </c>
      <c r="BI149" s="228" t="n">
        <f aca="false">IF(N149="nulová",J149,0)</f>
        <v>0</v>
      </c>
      <c r="BJ149" s="3" t="s">
        <v>161</v>
      </c>
      <c r="BK149" s="228" t="n">
        <f aca="false">ROUND(I149*H149,2)</f>
        <v>763.38</v>
      </c>
      <c r="BL149" s="3" t="s">
        <v>261</v>
      </c>
      <c r="BM149" s="227" t="s">
        <v>570</v>
      </c>
    </row>
    <row r="150" s="26" customFormat="true" ht="33" hidden="false" customHeight="true" outlineLevel="0" collapsed="false">
      <c r="A150" s="19"/>
      <c r="B150" s="20"/>
      <c r="C150" s="229" t="s">
        <v>271</v>
      </c>
      <c r="D150" s="229" t="s">
        <v>220</v>
      </c>
      <c r="E150" s="230" t="s">
        <v>571</v>
      </c>
      <c r="F150" s="231" t="s">
        <v>572</v>
      </c>
      <c r="G150" s="232" t="s">
        <v>217</v>
      </c>
      <c r="H150" s="233" t="n">
        <v>3</v>
      </c>
      <c r="I150" s="234" t="n">
        <v>132.76</v>
      </c>
      <c r="J150" s="234" t="n">
        <f aca="false">ROUND(I150*H150,2)</f>
        <v>398.28</v>
      </c>
      <c r="K150" s="235"/>
      <c r="L150" s="236"/>
      <c r="M150" s="237"/>
      <c r="N150" s="238" t="s">
        <v>36</v>
      </c>
      <c r="O150" s="225" t="n">
        <v>0</v>
      </c>
      <c r="P150" s="225" t="n">
        <f aca="false">O150*H150</f>
        <v>0</v>
      </c>
      <c r="Q150" s="225" t="n">
        <v>0.143</v>
      </c>
      <c r="R150" s="225" t="n">
        <f aca="false">Q150*H150</f>
        <v>0.429</v>
      </c>
      <c r="S150" s="225" t="n">
        <v>0</v>
      </c>
      <c r="T150" s="226" t="n">
        <f aca="false">S150*H150</f>
        <v>0</v>
      </c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R150" s="227" t="s">
        <v>224</v>
      </c>
      <c r="AT150" s="227" t="s">
        <v>220</v>
      </c>
      <c r="AU150" s="227" t="s">
        <v>161</v>
      </c>
      <c r="AY150" s="3" t="s">
        <v>158</v>
      </c>
      <c r="BE150" s="228" t="n">
        <f aca="false">IF(N150="základná",J150,0)</f>
        <v>0</v>
      </c>
      <c r="BF150" s="228" t="n">
        <f aca="false">IF(N150="znížená",J150,0)</f>
        <v>398.28</v>
      </c>
      <c r="BG150" s="228" t="n">
        <f aca="false">IF(N150="zákl. prenesená",J150,0)</f>
        <v>0</v>
      </c>
      <c r="BH150" s="228" t="n">
        <f aca="false">IF(N150="zníž. prenesená",J150,0)</f>
        <v>0</v>
      </c>
      <c r="BI150" s="228" t="n">
        <f aca="false">IF(N150="nulová",J150,0)</f>
        <v>0</v>
      </c>
      <c r="BJ150" s="3" t="s">
        <v>161</v>
      </c>
      <c r="BK150" s="228" t="n">
        <f aca="false">ROUND(I150*H150,2)</f>
        <v>398.28</v>
      </c>
      <c r="BL150" s="3" t="s">
        <v>261</v>
      </c>
      <c r="BM150" s="227" t="s">
        <v>573</v>
      </c>
    </row>
    <row r="151" s="26" customFormat="true" ht="33" hidden="false" customHeight="true" outlineLevel="0" collapsed="false">
      <c r="A151" s="19"/>
      <c r="B151" s="20"/>
      <c r="C151" s="229" t="s">
        <v>290</v>
      </c>
      <c r="D151" s="229" t="s">
        <v>220</v>
      </c>
      <c r="E151" s="230" t="s">
        <v>574</v>
      </c>
      <c r="F151" s="231" t="s">
        <v>575</v>
      </c>
      <c r="G151" s="232" t="s">
        <v>217</v>
      </c>
      <c r="H151" s="233" t="n">
        <v>1</v>
      </c>
      <c r="I151" s="234" t="n">
        <v>96.56</v>
      </c>
      <c r="J151" s="234" t="n">
        <f aca="false">ROUND(I151*H151,2)</f>
        <v>96.56</v>
      </c>
      <c r="K151" s="235"/>
      <c r="L151" s="236"/>
      <c r="M151" s="237"/>
      <c r="N151" s="238" t="s">
        <v>36</v>
      </c>
      <c r="O151" s="225" t="n">
        <v>0</v>
      </c>
      <c r="P151" s="225" t="n">
        <f aca="false">O151*H151</f>
        <v>0</v>
      </c>
      <c r="Q151" s="225" t="n">
        <v>0.143</v>
      </c>
      <c r="R151" s="225" t="n">
        <f aca="false">Q151*H151</f>
        <v>0.143</v>
      </c>
      <c r="S151" s="225" t="n">
        <v>0</v>
      </c>
      <c r="T151" s="226" t="n">
        <f aca="false">S151*H151</f>
        <v>0</v>
      </c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R151" s="227" t="s">
        <v>224</v>
      </c>
      <c r="AT151" s="227" t="s">
        <v>220</v>
      </c>
      <c r="AU151" s="227" t="s">
        <v>161</v>
      </c>
      <c r="AY151" s="3" t="s">
        <v>158</v>
      </c>
      <c r="BE151" s="228" t="n">
        <f aca="false">IF(N151="základná",J151,0)</f>
        <v>0</v>
      </c>
      <c r="BF151" s="228" t="n">
        <f aca="false">IF(N151="znížená",J151,0)</f>
        <v>96.56</v>
      </c>
      <c r="BG151" s="228" t="n">
        <f aca="false">IF(N151="zákl. prenesená",J151,0)</f>
        <v>0</v>
      </c>
      <c r="BH151" s="228" t="n">
        <f aca="false">IF(N151="zníž. prenesená",J151,0)</f>
        <v>0</v>
      </c>
      <c r="BI151" s="228" t="n">
        <f aca="false">IF(N151="nulová",J151,0)</f>
        <v>0</v>
      </c>
      <c r="BJ151" s="3" t="s">
        <v>161</v>
      </c>
      <c r="BK151" s="228" t="n">
        <f aca="false">ROUND(I151*H151,2)</f>
        <v>96.56</v>
      </c>
      <c r="BL151" s="3" t="s">
        <v>261</v>
      </c>
      <c r="BM151" s="227" t="s">
        <v>576</v>
      </c>
    </row>
    <row r="152" s="26" customFormat="true" ht="33" hidden="false" customHeight="true" outlineLevel="0" collapsed="false">
      <c r="A152" s="19"/>
      <c r="B152" s="20"/>
      <c r="C152" s="229" t="s">
        <v>459</v>
      </c>
      <c r="D152" s="229" t="s">
        <v>220</v>
      </c>
      <c r="E152" s="230" t="s">
        <v>577</v>
      </c>
      <c r="F152" s="231" t="s">
        <v>578</v>
      </c>
      <c r="G152" s="232" t="s">
        <v>217</v>
      </c>
      <c r="H152" s="233" t="n">
        <v>1</v>
      </c>
      <c r="I152" s="234" t="n">
        <v>470.53</v>
      </c>
      <c r="J152" s="234" t="n">
        <f aca="false">ROUND(I152*H152,2)</f>
        <v>470.53</v>
      </c>
      <c r="K152" s="235"/>
      <c r="L152" s="236"/>
      <c r="M152" s="237"/>
      <c r="N152" s="238" t="s">
        <v>36</v>
      </c>
      <c r="O152" s="225" t="n">
        <v>0</v>
      </c>
      <c r="P152" s="225" t="n">
        <f aca="false">O152*H152</f>
        <v>0</v>
      </c>
      <c r="Q152" s="225" t="n">
        <v>0.143</v>
      </c>
      <c r="R152" s="225" t="n">
        <f aca="false">Q152*H152</f>
        <v>0.143</v>
      </c>
      <c r="S152" s="225" t="n">
        <v>0</v>
      </c>
      <c r="T152" s="226" t="n">
        <f aca="false">S152*H152</f>
        <v>0</v>
      </c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R152" s="227" t="s">
        <v>224</v>
      </c>
      <c r="AT152" s="227" t="s">
        <v>220</v>
      </c>
      <c r="AU152" s="227" t="s">
        <v>161</v>
      </c>
      <c r="AY152" s="3" t="s">
        <v>158</v>
      </c>
      <c r="BE152" s="228" t="n">
        <f aca="false">IF(N152="základná",J152,0)</f>
        <v>0</v>
      </c>
      <c r="BF152" s="228" t="n">
        <f aca="false">IF(N152="znížená",J152,0)</f>
        <v>470.53</v>
      </c>
      <c r="BG152" s="228" t="n">
        <f aca="false">IF(N152="zákl. prenesená",J152,0)</f>
        <v>0</v>
      </c>
      <c r="BH152" s="228" t="n">
        <f aca="false">IF(N152="zníž. prenesená",J152,0)</f>
        <v>0</v>
      </c>
      <c r="BI152" s="228" t="n">
        <f aca="false">IF(N152="nulová",J152,0)</f>
        <v>0</v>
      </c>
      <c r="BJ152" s="3" t="s">
        <v>161</v>
      </c>
      <c r="BK152" s="228" t="n">
        <f aca="false">ROUND(I152*H152,2)</f>
        <v>470.53</v>
      </c>
      <c r="BL152" s="3" t="s">
        <v>261</v>
      </c>
      <c r="BM152" s="227" t="s">
        <v>579</v>
      </c>
    </row>
    <row r="153" s="26" customFormat="true" ht="33" hidden="false" customHeight="true" outlineLevel="0" collapsed="false">
      <c r="A153" s="19"/>
      <c r="B153" s="20"/>
      <c r="C153" s="229" t="s">
        <v>465</v>
      </c>
      <c r="D153" s="229" t="s">
        <v>220</v>
      </c>
      <c r="E153" s="230" t="s">
        <v>580</v>
      </c>
      <c r="F153" s="231" t="s">
        <v>581</v>
      </c>
      <c r="G153" s="232" t="s">
        <v>217</v>
      </c>
      <c r="H153" s="233" t="n">
        <v>8</v>
      </c>
      <c r="I153" s="234" t="n">
        <v>663.82</v>
      </c>
      <c r="J153" s="234" t="n">
        <f aca="false">ROUND(I153*H153,2)</f>
        <v>5310.56</v>
      </c>
      <c r="K153" s="235"/>
      <c r="L153" s="236"/>
      <c r="M153" s="237"/>
      <c r="N153" s="238" t="s">
        <v>36</v>
      </c>
      <c r="O153" s="225" t="n">
        <v>0</v>
      </c>
      <c r="P153" s="225" t="n">
        <f aca="false">O153*H153</f>
        <v>0</v>
      </c>
      <c r="Q153" s="225" t="n">
        <v>0.143</v>
      </c>
      <c r="R153" s="225" t="n">
        <f aca="false">Q153*H153</f>
        <v>1.144</v>
      </c>
      <c r="S153" s="225" t="n">
        <v>0</v>
      </c>
      <c r="T153" s="226" t="n">
        <f aca="false">S153*H153</f>
        <v>0</v>
      </c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R153" s="227" t="s">
        <v>224</v>
      </c>
      <c r="AT153" s="227" t="s">
        <v>220</v>
      </c>
      <c r="AU153" s="227" t="s">
        <v>161</v>
      </c>
      <c r="AY153" s="3" t="s">
        <v>158</v>
      </c>
      <c r="BE153" s="228" t="n">
        <f aca="false">IF(N153="základná",J153,0)</f>
        <v>0</v>
      </c>
      <c r="BF153" s="228" t="n">
        <f aca="false">IF(N153="znížená",J153,0)</f>
        <v>5310.56</v>
      </c>
      <c r="BG153" s="228" t="n">
        <f aca="false">IF(N153="zákl. prenesená",J153,0)</f>
        <v>0</v>
      </c>
      <c r="BH153" s="228" t="n">
        <f aca="false">IF(N153="zníž. prenesená",J153,0)</f>
        <v>0</v>
      </c>
      <c r="BI153" s="228" t="n">
        <f aca="false">IF(N153="nulová",J153,0)</f>
        <v>0</v>
      </c>
      <c r="BJ153" s="3" t="s">
        <v>161</v>
      </c>
      <c r="BK153" s="228" t="n">
        <f aca="false">ROUND(I153*H153,2)</f>
        <v>5310.56</v>
      </c>
      <c r="BL153" s="3" t="s">
        <v>261</v>
      </c>
      <c r="BM153" s="227" t="s">
        <v>582</v>
      </c>
    </row>
    <row r="154" s="26" customFormat="true" ht="33" hidden="false" customHeight="true" outlineLevel="0" collapsed="false">
      <c r="A154" s="19"/>
      <c r="B154" s="20"/>
      <c r="C154" s="229" t="s">
        <v>583</v>
      </c>
      <c r="D154" s="229" t="s">
        <v>220</v>
      </c>
      <c r="E154" s="230" t="s">
        <v>584</v>
      </c>
      <c r="F154" s="231" t="s">
        <v>585</v>
      </c>
      <c r="G154" s="232" t="s">
        <v>217</v>
      </c>
      <c r="H154" s="233" t="n">
        <v>9</v>
      </c>
      <c r="I154" s="234" t="n">
        <v>1013.74</v>
      </c>
      <c r="J154" s="234" t="n">
        <f aca="false">ROUND(I154*H154,2)</f>
        <v>9123.66</v>
      </c>
      <c r="K154" s="235"/>
      <c r="L154" s="236"/>
      <c r="M154" s="237"/>
      <c r="N154" s="238" t="s">
        <v>36</v>
      </c>
      <c r="O154" s="225" t="n">
        <v>0</v>
      </c>
      <c r="P154" s="225" t="n">
        <f aca="false">O154*H154</f>
        <v>0</v>
      </c>
      <c r="Q154" s="225" t="n">
        <v>0.143</v>
      </c>
      <c r="R154" s="225" t="n">
        <f aca="false">Q154*H154</f>
        <v>1.287</v>
      </c>
      <c r="S154" s="225" t="n">
        <v>0</v>
      </c>
      <c r="T154" s="226" t="n">
        <f aca="false">S154*H154</f>
        <v>0</v>
      </c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R154" s="227" t="s">
        <v>224</v>
      </c>
      <c r="AT154" s="227" t="s">
        <v>220</v>
      </c>
      <c r="AU154" s="227" t="s">
        <v>161</v>
      </c>
      <c r="AY154" s="3" t="s">
        <v>158</v>
      </c>
      <c r="BE154" s="228" t="n">
        <f aca="false">IF(N154="základná",J154,0)</f>
        <v>0</v>
      </c>
      <c r="BF154" s="228" t="n">
        <f aca="false">IF(N154="znížená",J154,0)</f>
        <v>9123.66</v>
      </c>
      <c r="BG154" s="228" t="n">
        <f aca="false">IF(N154="zákl. prenesená",J154,0)</f>
        <v>0</v>
      </c>
      <c r="BH154" s="228" t="n">
        <f aca="false">IF(N154="zníž. prenesená",J154,0)</f>
        <v>0</v>
      </c>
      <c r="BI154" s="228" t="n">
        <f aca="false">IF(N154="nulová",J154,0)</f>
        <v>0</v>
      </c>
      <c r="BJ154" s="3" t="s">
        <v>161</v>
      </c>
      <c r="BK154" s="228" t="n">
        <f aca="false">ROUND(I154*H154,2)</f>
        <v>9123.66</v>
      </c>
      <c r="BL154" s="3" t="s">
        <v>261</v>
      </c>
      <c r="BM154" s="227" t="s">
        <v>586</v>
      </c>
    </row>
    <row r="155" s="26" customFormat="true" ht="33" hidden="false" customHeight="true" outlineLevel="0" collapsed="false">
      <c r="A155" s="19"/>
      <c r="B155" s="20"/>
      <c r="C155" s="229" t="s">
        <v>587</v>
      </c>
      <c r="D155" s="229" t="s">
        <v>220</v>
      </c>
      <c r="E155" s="230" t="s">
        <v>588</v>
      </c>
      <c r="F155" s="231" t="s">
        <v>589</v>
      </c>
      <c r="G155" s="232" t="s">
        <v>217</v>
      </c>
      <c r="H155" s="233" t="n">
        <v>1</v>
      </c>
      <c r="I155" s="234" t="n">
        <v>502.09</v>
      </c>
      <c r="J155" s="234" t="n">
        <f aca="false">ROUND(I155*H155,2)</f>
        <v>502.09</v>
      </c>
      <c r="K155" s="235"/>
      <c r="L155" s="236"/>
      <c r="M155" s="237"/>
      <c r="N155" s="238" t="s">
        <v>36</v>
      </c>
      <c r="O155" s="225" t="n">
        <v>0</v>
      </c>
      <c r="P155" s="225" t="n">
        <f aca="false">O155*H155</f>
        <v>0</v>
      </c>
      <c r="Q155" s="225" t="n">
        <v>0.143</v>
      </c>
      <c r="R155" s="225" t="n">
        <f aca="false">Q155*H155</f>
        <v>0.143</v>
      </c>
      <c r="S155" s="225" t="n">
        <v>0</v>
      </c>
      <c r="T155" s="226" t="n">
        <f aca="false">S155*H155</f>
        <v>0</v>
      </c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R155" s="227" t="s">
        <v>224</v>
      </c>
      <c r="AT155" s="227" t="s">
        <v>220</v>
      </c>
      <c r="AU155" s="227" t="s">
        <v>161</v>
      </c>
      <c r="AY155" s="3" t="s">
        <v>158</v>
      </c>
      <c r="BE155" s="228" t="n">
        <f aca="false">IF(N155="základná",J155,0)</f>
        <v>0</v>
      </c>
      <c r="BF155" s="228" t="n">
        <f aca="false">IF(N155="znížená",J155,0)</f>
        <v>502.09</v>
      </c>
      <c r="BG155" s="228" t="n">
        <f aca="false">IF(N155="zákl. prenesená",J155,0)</f>
        <v>0</v>
      </c>
      <c r="BH155" s="228" t="n">
        <f aca="false">IF(N155="zníž. prenesená",J155,0)</f>
        <v>0</v>
      </c>
      <c r="BI155" s="228" t="n">
        <f aca="false">IF(N155="nulová",J155,0)</f>
        <v>0</v>
      </c>
      <c r="BJ155" s="3" t="s">
        <v>161</v>
      </c>
      <c r="BK155" s="228" t="n">
        <f aca="false">ROUND(I155*H155,2)</f>
        <v>502.09</v>
      </c>
      <c r="BL155" s="3" t="s">
        <v>261</v>
      </c>
      <c r="BM155" s="227" t="s">
        <v>590</v>
      </c>
    </row>
    <row r="156" s="26" customFormat="true" ht="33" hidden="false" customHeight="true" outlineLevel="0" collapsed="false">
      <c r="A156" s="19"/>
      <c r="B156" s="20"/>
      <c r="C156" s="229" t="s">
        <v>591</v>
      </c>
      <c r="D156" s="229" t="s">
        <v>220</v>
      </c>
      <c r="E156" s="230" t="s">
        <v>592</v>
      </c>
      <c r="F156" s="231" t="s">
        <v>593</v>
      </c>
      <c r="G156" s="232" t="s">
        <v>217</v>
      </c>
      <c r="H156" s="233" t="n">
        <v>2</v>
      </c>
      <c r="I156" s="234" t="n">
        <v>90.25</v>
      </c>
      <c r="J156" s="234" t="n">
        <f aca="false">ROUND(I156*H156,2)</f>
        <v>180.5</v>
      </c>
      <c r="K156" s="235"/>
      <c r="L156" s="236"/>
      <c r="M156" s="237"/>
      <c r="N156" s="238" t="s">
        <v>36</v>
      </c>
      <c r="O156" s="225" t="n">
        <v>0</v>
      </c>
      <c r="P156" s="225" t="n">
        <f aca="false">O156*H156</f>
        <v>0</v>
      </c>
      <c r="Q156" s="225" t="n">
        <v>0.143</v>
      </c>
      <c r="R156" s="225" t="n">
        <f aca="false">Q156*H156</f>
        <v>0.286</v>
      </c>
      <c r="S156" s="225" t="n">
        <v>0</v>
      </c>
      <c r="T156" s="226" t="n">
        <f aca="false">S156*H156</f>
        <v>0</v>
      </c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R156" s="227" t="s">
        <v>224</v>
      </c>
      <c r="AT156" s="227" t="s">
        <v>220</v>
      </c>
      <c r="AU156" s="227" t="s">
        <v>161</v>
      </c>
      <c r="AY156" s="3" t="s">
        <v>158</v>
      </c>
      <c r="BE156" s="228" t="n">
        <f aca="false">IF(N156="základná",J156,0)</f>
        <v>0</v>
      </c>
      <c r="BF156" s="228" t="n">
        <f aca="false">IF(N156="znížená",J156,0)</f>
        <v>180.5</v>
      </c>
      <c r="BG156" s="228" t="n">
        <f aca="false">IF(N156="zákl. prenesená",J156,0)</f>
        <v>0</v>
      </c>
      <c r="BH156" s="228" t="n">
        <f aca="false">IF(N156="zníž. prenesená",J156,0)</f>
        <v>0</v>
      </c>
      <c r="BI156" s="228" t="n">
        <f aca="false">IF(N156="nulová",J156,0)</f>
        <v>0</v>
      </c>
      <c r="BJ156" s="3" t="s">
        <v>161</v>
      </c>
      <c r="BK156" s="228" t="n">
        <f aca="false">ROUND(I156*H156,2)</f>
        <v>180.5</v>
      </c>
      <c r="BL156" s="3" t="s">
        <v>261</v>
      </c>
      <c r="BM156" s="227" t="s">
        <v>594</v>
      </c>
    </row>
    <row r="157" s="26" customFormat="true" ht="33" hidden="false" customHeight="true" outlineLevel="0" collapsed="false">
      <c r="A157" s="19"/>
      <c r="B157" s="20"/>
      <c r="C157" s="229" t="s">
        <v>595</v>
      </c>
      <c r="D157" s="229" t="s">
        <v>220</v>
      </c>
      <c r="E157" s="230" t="s">
        <v>596</v>
      </c>
      <c r="F157" s="231" t="s">
        <v>597</v>
      </c>
      <c r="G157" s="232" t="s">
        <v>217</v>
      </c>
      <c r="H157" s="233" t="n">
        <v>4</v>
      </c>
      <c r="I157" s="234" t="n">
        <v>137.59</v>
      </c>
      <c r="J157" s="234" t="n">
        <f aca="false">ROUND(I157*H157,2)</f>
        <v>550.36</v>
      </c>
      <c r="K157" s="235"/>
      <c r="L157" s="236"/>
      <c r="M157" s="237"/>
      <c r="N157" s="238" t="s">
        <v>36</v>
      </c>
      <c r="O157" s="225" t="n">
        <v>0</v>
      </c>
      <c r="P157" s="225" t="n">
        <f aca="false">O157*H157</f>
        <v>0</v>
      </c>
      <c r="Q157" s="225" t="n">
        <v>0.143</v>
      </c>
      <c r="R157" s="225" t="n">
        <f aca="false">Q157*H157</f>
        <v>0.572</v>
      </c>
      <c r="S157" s="225" t="n">
        <v>0</v>
      </c>
      <c r="T157" s="226" t="n">
        <f aca="false">S157*H157</f>
        <v>0</v>
      </c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R157" s="227" t="s">
        <v>224</v>
      </c>
      <c r="AT157" s="227" t="s">
        <v>220</v>
      </c>
      <c r="AU157" s="227" t="s">
        <v>161</v>
      </c>
      <c r="AY157" s="3" t="s">
        <v>158</v>
      </c>
      <c r="BE157" s="228" t="n">
        <f aca="false">IF(N157="základná",J157,0)</f>
        <v>0</v>
      </c>
      <c r="BF157" s="228" t="n">
        <f aca="false">IF(N157="znížená",J157,0)</f>
        <v>550.36</v>
      </c>
      <c r="BG157" s="228" t="n">
        <f aca="false">IF(N157="zákl. prenesená",J157,0)</f>
        <v>0</v>
      </c>
      <c r="BH157" s="228" t="n">
        <f aca="false">IF(N157="zníž. prenesená",J157,0)</f>
        <v>0</v>
      </c>
      <c r="BI157" s="228" t="n">
        <f aca="false">IF(N157="nulová",J157,0)</f>
        <v>0</v>
      </c>
      <c r="BJ157" s="3" t="s">
        <v>161</v>
      </c>
      <c r="BK157" s="228" t="n">
        <f aca="false">ROUND(I157*H157,2)</f>
        <v>550.36</v>
      </c>
      <c r="BL157" s="3" t="s">
        <v>261</v>
      </c>
      <c r="BM157" s="227" t="s">
        <v>598</v>
      </c>
    </row>
    <row r="158" s="26" customFormat="true" ht="33" hidden="false" customHeight="true" outlineLevel="0" collapsed="false">
      <c r="A158" s="19"/>
      <c r="B158" s="20"/>
      <c r="C158" s="229" t="s">
        <v>599</v>
      </c>
      <c r="D158" s="229" t="s">
        <v>220</v>
      </c>
      <c r="E158" s="230" t="s">
        <v>600</v>
      </c>
      <c r="F158" s="231" t="s">
        <v>601</v>
      </c>
      <c r="G158" s="232" t="s">
        <v>217</v>
      </c>
      <c r="H158" s="233" t="n">
        <v>1</v>
      </c>
      <c r="I158" s="234" t="n">
        <v>118.53</v>
      </c>
      <c r="J158" s="234" t="n">
        <f aca="false">ROUND(I158*H158,2)</f>
        <v>118.53</v>
      </c>
      <c r="K158" s="235"/>
      <c r="L158" s="236"/>
      <c r="M158" s="237"/>
      <c r="N158" s="238" t="s">
        <v>36</v>
      </c>
      <c r="O158" s="225" t="n">
        <v>0</v>
      </c>
      <c r="P158" s="225" t="n">
        <f aca="false">O158*H158</f>
        <v>0</v>
      </c>
      <c r="Q158" s="225" t="n">
        <v>0.143</v>
      </c>
      <c r="R158" s="225" t="n">
        <f aca="false">Q158*H158</f>
        <v>0.143</v>
      </c>
      <c r="S158" s="225" t="n">
        <v>0</v>
      </c>
      <c r="T158" s="226" t="n">
        <f aca="false">S158*H158</f>
        <v>0</v>
      </c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R158" s="227" t="s">
        <v>224</v>
      </c>
      <c r="AT158" s="227" t="s">
        <v>220</v>
      </c>
      <c r="AU158" s="227" t="s">
        <v>161</v>
      </c>
      <c r="AY158" s="3" t="s">
        <v>158</v>
      </c>
      <c r="BE158" s="228" t="n">
        <f aca="false">IF(N158="základná",J158,0)</f>
        <v>0</v>
      </c>
      <c r="BF158" s="228" t="n">
        <f aca="false">IF(N158="znížená",J158,0)</f>
        <v>118.53</v>
      </c>
      <c r="BG158" s="228" t="n">
        <f aca="false">IF(N158="zákl. prenesená",J158,0)</f>
        <v>0</v>
      </c>
      <c r="BH158" s="228" t="n">
        <f aca="false">IF(N158="zníž. prenesená",J158,0)</f>
        <v>0</v>
      </c>
      <c r="BI158" s="228" t="n">
        <f aca="false">IF(N158="nulová",J158,0)</f>
        <v>0</v>
      </c>
      <c r="BJ158" s="3" t="s">
        <v>161</v>
      </c>
      <c r="BK158" s="228" t="n">
        <f aca="false">ROUND(I158*H158,2)</f>
        <v>118.53</v>
      </c>
      <c r="BL158" s="3" t="s">
        <v>261</v>
      </c>
      <c r="BM158" s="227" t="s">
        <v>602</v>
      </c>
    </row>
    <row r="159" s="26" customFormat="true" ht="33" hidden="false" customHeight="true" outlineLevel="0" collapsed="false">
      <c r="A159" s="19"/>
      <c r="B159" s="20"/>
      <c r="C159" s="229" t="s">
        <v>603</v>
      </c>
      <c r="D159" s="229" t="s">
        <v>220</v>
      </c>
      <c r="E159" s="230" t="s">
        <v>604</v>
      </c>
      <c r="F159" s="231" t="s">
        <v>605</v>
      </c>
      <c r="G159" s="232" t="s">
        <v>217</v>
      </c>
      <c r="H159" s="233" t="n">
        <v>1</v>
      </c>
      <c r="I159" s="234" t="n">
        <v>168.69</v>
      </c>
      <c r="J159" s="234" t="n">
        <f aca="false">ROUND(I159*H159,2)</f>
        <v>168.69</v>
      </c>
      <c r="K159" s="235"/>
      <c r="L159" s="236"/>
      <c r="M159" s="237"/>
      <c r="N159" s="238" t="s">
        <v>36</v>
      </c>
      <c r="O159" s="225" t="n">
        <v>0</v>
      </c>
      <c r="P159" s="225" t="n">
        <f aca="false">O159*H159</f>
        <v>0</v>
      </c>
      <c r="Q159" s="225" t="n">
        <v>0.143</v>
      </c>
      <c r="R159" s="225" t="n">
        <f aca="false">Q159*H159</f>
        <v>0.143</v>
      </c>
      <c r="S159" s="225" t="n">
        <v>0</v>
      </c>
      <c r="T159" s="226" t="n">
        <f aca="false">S159*H159</f>
        <v>0</v>
      </c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R159" s="227" t="s">
        <v>224</v>
      </c>
      <c r="AT159" s="227" t="s">
        <v>220</v>
      </c>
      <c r="AU159" s="227" t="s">
        <v>161</v>
      </c>
      <c r="AY159" s="3" t="s">
        <v>158</v>
      </c>
      <c r="BE159" s="228" t="n">
        <f aca="false">IF(N159="základná",J159,0)</f>
        <v>0</v>
      </c>
      <c r="BF159" s="228" t="n">
        <f aca="false">IF(N159="znížená",J159,0)</f>
        <v>168.69</v>
      </c>
      <c r="BG159" s="228" t="n">
        <f aca="false">IF(N159="zákl. prenesená",J159,0)</f>
        <v>0</v>
      </c>
      <c r="BH159" s="228" t="n">
        <f aca="false">IF(N159="zníž. prenesená",J159,0)</f>
        <v>0</v>
      </c>
      <c r="BI159" s="228" t="n">
        <f aca="false">IF(N159="nulová",J159,0)</f>
        <v>0</v>
      </c>
      <c r="BJ159" s="3" t="s">
        <v>161</v>
      </c>
      <c r="BK159" s="228" t="n">
        <f aca="false">ROUND(I159*H159,2)</f>
        <v>168.69</v>
      </c>
      <c r="BL159" s="3" t="s">
        <v>261</v>
      </c>
      <c r="BM159" s="227" t="s">
        <v>606</v>
      </c>
    </row>
    <row r="160" s="26" customFormat="true" ht="33" hidden="false" customHeight="true" outlineLevel="0" collapsed="false">
      <c r="A160" s="19"/>
      <c r="B160" s="20"/>
      <c r="C160" s="229" t="s">
        <v>607</v>
      </c>
      <c r="D160" s="229" t="s">
        <v>220</v>
      </c>
      <c r="E160" s="230" t="s">
        <v>608</v>
      </c>
      <c r="F160" s="231" t="s">
        <v>609</v>
      </c>
      <c r="G160" s="232" t="s">
        <v>217</v>
      </c>
      <c r="H160" s="233" t="n">
        <v>4</v>
      </c>
      <c r="I160" s="234" t="n">
        <v>425.98</v>
      </c>
      <c r="J160" s="234" t="n">
        <f aca="false">ROUND(I160*H160,2)</f>
        <v>1703.92</v>
      </c>
      <c r="K160" s="235"/>
      <c r="L160" s="236"/>
      <c r="M160" s="237"/>
      <c r="N160" s="238" t="s">
        <v>36</v>
      </c>
      <c r="O160" s="225" t="n">
        <v>0</v>
      </c>
      <c r="P160" s="225" t="n">
        <f aca="false">O160*H160</f>
        <v>0</v>
      </c>
      <c r="Q160" s="225" t="n">
        <v>0.143</v>
      </c>
      <c r="R160" s="225" t="n">
        <f aca="false">Q160*H160</f>
        <v>0.572</v>
      </c>
      <c r="S160" s="225" t="n">
        <v>0</v>
      </c>
      <c r="T160" s="226" t="n">
        <f aca="false">S160*H160</f>
        <v>0</v>
      </c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R160" s="227" t="s">
        <v>224</v>
      </c>
      <c r="AT160" s="227" t="s">
        <v>220</v>
      </c>
      <c r="AU160" s="227" t="s">
        <v>161</v>
      </c>
      <c r="AY160" s="3" t="s">
        <v>158</v>
      </c>
      <c r="BE160" s="228" t="n">
        <f aca="false">IF(N160="základná",J160,0)</f>
        <v>0</v>
      </c>
      <c r="BF160" s="228" t="n">
        <f aca="false">IF(N160="znížená",J160,0)</f>
        <v>1703.92</v>
      </c>
      <c r="BG160" s="228" t="n">
        <f aca="false">IF(N160="zákl. prenesená",J160,0)</f>
        <v>0</v>
      </c>
      <c r="BH160" s="228" t="n">
        <f aca="false">IF(N160="zníž. prenesená",J160,0)</f>
        <v>0</v>
      </c>
      <c r="BI160" s="228" t="n">
        <f aca="false">IF(N160="nulová",J160,0)</f>
        <v>0</v>
      </c>
      <c r="BJ160" s="3" t="s">
        <v>161</v>
      </c>
      <c r="BK160" s="228" t="n">
        <f aca="false">ROUND(I160*H160,2)</f>
        <v>1703.92</v>
      </c>
      <c r="BL160" s="3" t="s">
        <v>261</v>
      </c>
      <c r="BM160" s="227" t="s">
        <v>610</v>
      </c>
    </row>
    <row r="161" s="26" customFormat="true" ht="33" hidden="false" customHeight="true" outlineLevel="0" collapsed="false">
      <c r="A161" s="19"/>
      <c r="B161" s="20"/>
      <c r="C161" s="216" t="s">
        <v>286</v>
      </c>
      <c r="D161" s="216" t="s">
        <v>162</v>
      </c>
      <c r="E161" s="217" t="s">
        <v>611</v>
      </c>
      <c r="F161" s="218" t="s">
        <v>612</v>
      </c>
      <c r="G161" s="219" t="s">
        <v>212</v>
      </c>
      <c r="H161" s="220" t="n">
        <v>37.84</v>
      </c>
      <c r="I161" s="221" t="n">
        <v>16.8</v>
      </c>
      <c r="J161" s="221" t="n">
        <f aca="false">ROUND(I161*H161,2)</f>
        <v>635.71</v>
      </c>
      <c r="K161" s="222"/>
      <c r="L161" s="25"/>
      <c r="M161" s="223"/>
      <c r="N161" s="224" t="s">
        <v>36</v>
      </c>
      <c r="O161" s="225" t="n">
        <v>0.66405</v>
      </c>
      <c r="P161" s="225" t="n">
        <f aca="false">O161*H161</f>
        <v>25.127652</v>
      </c>
      <c r="Q161" s="225" t="n">
        <v>0.00021</v>
      </c>
      <c r="R161" s="225" t="n">
        <f aca="false">Q161*H161</f>
        <v>0.0079464</v>
      </c>
      <c r="S161" s="225" t="n">
        <v>0</v>
      </c>
      <c r="T161" s="226" t="n">
        <f aca="false">S161*H161</f>
        <v>0</v>
      </c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R161" s="227" t="s">
        <v>261</v>
      </c>
      <c r="AT161" s="227" t="s">
        <v>162</v>
      </c>
      <c r="AU161" s="227" t="s">
        <v>161</v>
      </c>
      <c r="AY161" s="3" t="s">
        <v>158</v>
      </c>
      <c r="BE161" s="228" t="n">
        <f aca="false">IF(N161="základná",J161,0)</f>
        <v>0</v>
      </c>
      <c r="BF161" s="228" t="n">
        <f aca="false">IF(N161="znížená",J161,0)</f>
        <v>635.71</v>
      </c>
      <c r="BG161" s="228" t="n">
        <f aca="false">IF(N161="zákl. prenesená",J161,0)</f>
        <v>0</v>
      </c>
      <c r="BH161" s="228" t="n">
        <f aca="false">IF(N161="zníž. prenesená",J161,0)</f>
        <v>0</v>
      </c>
      <c r="BI161" s="228" t="n">
        <f aca="false">IF(N161="nulová",J161,0)</f>
        <v>0</v>
      </c>
      <c r="BJ161" s="3" t="s">
        <v>161</v>
      </c>
      <c r="BK161" s="228" t="n">
        <f aca="false">ROUND(I161*H161,2)</f>
        <v>635.71</v>
      </c>
      <c r="BL161" s="3" t="s">
        <v>261</v>
      </c>
      <c r="BM161" s="227" t="s">
        <v>613</v>
      </c>
    </row>
    <row r="162" s="26" customFormat="true" ht="24.15" hidden="false" customHeight="true" outlineLevel="0" collapsed="false">
      <c r="A162" s="19"/>
      <c r="B162" s="20"/>
      <c r="C162" s="229" t="s">
        <v>240</v>
      </c>
      <c r="D162" s="229" t="s">
        <v>220</v>
      </c>
      <c r="E162" s="230" t="s">
        <v>614</v>
      </c>
      <c r="F162" s="231" t="s">
        <v>615</v>
      </c>
      <c r="G162" s="232" t="s">
        <v>217</v>
      </c>
      <c r="H162" s="233" t="n">
        <v>1</v>
      </c>
      <c r="I162" s="234" t="n">
        <v>1201.55</v>
      </c>
      <c r="J162" s="234" t="n">
        <f aca="false">ROUND(I162*H162,2)</f>
        <v>1201.55</v>
      </c>
      <c r="K162" s="235"/>
      <c r="L162" s="236"/>
      <c r="M162" s="237"/>
      <c r="N162" s="238" t="s">
        <v>36</v>
      </c>
      <c r="O162" s="225" t="n">
        <v>0</v>
      </c>
      <c r="P162" s="225" t="n">
        <f aca="false">O162*H162</f>
        <v>0</v>
      </c>
      <c r="Q162" s="225" t="n">
        <v>0.33</v>
      </c>
      <c r="R162" s="225" t="n">
        <f aca="false">Q162*H162</f>
        <v>0.33</v>
      </c>
      <c r="S162" s="225" t="n">
        <v>0</v>
      </c>
      <c r="T162" s="226" t="n">
        <f aca="false">S162*H162</f>
        <v>0</v>
      </c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R162" s="227" t="s">
        <v>224</v>
      </c>
      <c r="AT162" s="227" t="s">
        <v>220</v>
      </c>
      <c r="AU162" s="227" t="s">
        <v>161</v>
      </c>
      <c r="AY162" s="3" t="s">
        <v>158</v>
      </c>
      <c r="BE162" s="228" t="n">
        <f aca="false">IF(N162="základná",J162,0)</f>
        <v>0</v>
      </c>
      <c r="BF162" s="228" t="n">
        <f aca="false">IF(N162="znížená",J162,0)</f>
        <v>1201.55</v>
      </c>
      <c r="BG162" s="228" t="n">
        <f aca="false">IF(N162="zákl. prenesená",J162,0)</f>
        <v>0</v>
      </c>
      <c r="BH162" s="228" t="n">
        <f aca="false">IF(N162="zníž. prenesená",J162,0)</f>
        <v>0</v>
      </c>
      <c r="BI162" s="228" t="n">
        <f aca="false">IF(N162="nulová",J162,0)</f>
        <v>0</v>
      </c>
      <c r="BJ162" s="3" t="s">
        <v>161</v>
      </c>
      <c r="BK162" s="228" t="n">
        <f aca="false">ROUND(I162*H162,2)</f>
        <v>1201.55</v>
      </c>
      <c r="BL162" s="3" t="s">
        <v>261</v>
      </c>
      <c r="BM162" s="227" t="s">
        <v>616</v>
      </c>
    </row>
    <row r="163" s="26" customFormat="true" ht="24.15" hidden="false" customHeight="true" outlineLevel="0" collapsed="false">
      <c r="A163" s="19"/>
      <c r="B163" s="20"/>
      <c r="C163" s="229" t="s">
        <v>617</v>
      </c>
      <c r="D163" s="229" t="s">
        <v>220</v>
      </c>
      <c r="E163" s="230" t="s">
        <v>618</v>
      </c>
      <c r="F163" s="231" t="s">
        <v>619</v>
      </c>
      <c r="G163" s="232" t="s">
        <v>217</v>
      </c>
      <c r="H163" s="233" t="n">
        <v>3</v>
      </c>
      <c r="I163" s="234" t="n">
        <v>776.08</v>
      </c>
      <c r="J163" s="234" t="n">
        <f aca="false">ROUND(I163*H163,2)</f>
        <v>2328.24</v>
      </c>
      <c r="K163" s="235"/>
      <c r="L163" s="236"/>
      <c r="M163" s="237"/>
      <c r="N163" s="238" t="s">
        <v>36</v>
      </c>
      <c r="O163" s="225" t="n">
        <v>0</v>
      </c>
      <c r="P163" s="225" t="n">
        <f aca="false">O163*H163</f>
        <v>0</v>
      </c>
      <c r="Q163" s="225" t="n">
        <v>0.33</v>
      </c>
      <c r="R163" s="225" t="n">
        <f aca="false">Q163*H163</f>
        <v>0.99</v>
      </c>
      <c r="S163" s="225" t="n">
        <v>0</v>
      </c>
      <c r="T163" s="226" t="n">
        <f aca="false">S163*H163</f>
        <v>0</v>
      </c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R163" s="227" t="s">
        <v>224</v>
      </c>
      <c r="AT163" s="227" t="s">
        <v>220</v>
      </c>
      <c r="AU163" s="227" t="s">
        <v>161</v>
      </c>
      <c r="AY163" s="3" t="s">
        <v>158</v>
      </c>
      <c r="BE163" s="228" t="n">
        <f aca="false">IF(N163="základná",J163,0)</f>
        <v>0</v>
      </c>
      <c r="BF163" s="228" t="n">
        <f aca="false">IF(N163="znížená",J163,0)</f>
        <v>2328.24</v>
      </c>
      <c r="BG163" s="228" t="n">
        <f aca="false">IF(N163="zákl. prenesená",J163,0)</f>
        <v>0</v>
      </c>
      <c r="BH163" s="228" t="n">
        <f aca="false">IF(N163="zníž. prenesená",J163,0)</f>
        <v>0</v>
      </c>
      <c r="BI163" s="228" t="n">
        <f aca="false">IF(N163="nulová",J163,0)</f>
        <v>0</v>
      </c>
      <c r="BJ163" s="3" t="s">
        <v>161</v>
      </c>
      <c r="BK163" s="228" t="n">
        <f aca="false">ROUND(I163*H163,2)</f>
        <v>2328.24</v>
      </c>
      <c r="BL163" s="3" t="s">
        <v>261</v>
      </c>
      <c r="BM163" s="227" t="s">
        <v>620</v>
      </c>
    </row>
    <row r="164" s="26" customFormat="true" ht="24.15" hidden="false" customHeight="true" outlineLevel="0" collapsed="false">
      <c r="A164" s="19"/>
      <c r="B164" s="20"/>
      <c r="C164" s="229" t="s">
        <v>244</v>
      </c>
      <c r="D164" s="229" t="s">
        <v>220</v>
      </c>
      <c r="E164" s="230" t="s">
        <v>621</v>
      </c>
      <c r="F164" s="231" t="s">
        <v>622</v>
      </c>
      <c r="G164" s="232" t="s">
        <v>217</v>
      </c>
      <c r="H164" s="233" t="n">
        <v>1</v>
      </c>
      <c r="I164" s="234" t="n">
        <v>891.95</v>
      </c>
      <c r="J164" s="234" t="n">
        <f aca="false">ROUND(I164*H164,2)</f>
        <v>891.95</v>
      </c>
      <c r="K164" s="235"/>
      <c r="L164" s="236"/>
      <c r="M164" s="237"/>
      <c r="N164" s="238" t="s">
        <v>36</v>
      </c>
      <c r="O164" s="225" t="n">
        <v>0</v>
      </c>
      <c r="P164" s="225" t="n">
        <f aca="false">O164*H164</f>
        <v>0</v>
      </c>
      <c r="Q164" s="225" t="n">
        <v>0.33</v>
      </c>
      <c r="R164" s="225" t="n">
        <f aca="false">Q164*H164</f>
        <v>0.33</v>
      </c>
      <c r="S164" s="225" t="n">
        <v>0</v>
      </c>
      <c r="T164" s="226" t="n">
        <f aca="false">S164*H164</f>
        <v>0</v>
      </c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R164" s="227" t="s">
        <v>224</v>
      </c>
      <c r="AT164" s="227" t="s">
        <v>220</v>
      </c>
      <c r="AU164" s="227" t="s">
        <v>161</v>
      </c>
      <c r="AY164" s="3" t="s">
        <v>158</v>
      </c>
      <c r="BE164" s="228" t="n">
        <f aca="false">IF(N164="základná",J164,0)</f>
        <v>0</v>
      </c>
      <c r="BF164" s="228" t="n">
        <f aca="false">IF(N164="znížená",J164,0)</f>
        <v>891.95</v>
      </c>
      <c r="BG164" s="228" t="n">
        <f aca="false">IF(N164="zákl. prenesená",J164,0)</f>
        <v>0</v>
      </c>
      <c r="BH164" s="228" t="n">
        <f aca="false">IF(N164="zníž. prenesená",J164,0)</f>
        <v>0</v>
      </c>
      <c r="BI164" s="228" t="n">
        <f aca="false">IF(N164="nulová",J164,0)</f>
        <v>0</v>
      </c>
      <c r="BJ164" s="3" t="s">
        <v>161</v>
      </c>
      <c r="BK164" s="228" t="n">
        <f aca="false">ROUND(I164*H164,2)</f>
        <v>891.95</v>
      </c>
      <c r="BL164" s="3" t="s">
        <v>261</v>
      </c>
      <c r="BM164" s="227" t="s">
        <v>623</v>
      </c>
    </row>
    <row r="165" s="26" customFormat="true" ht="33" hidden="false" customHeight="true" outlineLevel="0" collapsed="false">
      <c r="A165" s="19"/>
      <c r="B165" s="20"/>
      <c r="C165" s="229" t="s">
        <v>298</v>
      </c>
      <c r="D165" s="229" t="s">
        <v>220</v>
      </c>
      <c r="E165" s="230" t="s">
        <v>624</v>
      </c>
      <c r="F165" s="231" t="s">
        <v>625</v>
      </c>
      <c r="G165" s="232" t="s">
        <v>217</v>
      </c>
      <c r="H165" s="233" t="n">
        <v>1</v>
      </c>
      <c r="I165" s="234" t="n">
        <v>722.24</v>
      </c>
      <c r="J165" s="234" t="n">
        <f aca="false">ROUND(I165*H165,2)</f>
        <v>722.24</v>
      </c>
      <c r="K165" s="235"/>
      <c r="L165" s="236"/>
      <c r="M165" s="237"/>
      <c r="N165" s="238" t="s">
        <v>36</v>
      </c>
      <c r="O165" s="225" t="n">
        <v>0</v>
      </c>
      <c r="P165" s="225" t="n">
        <f aca="false">O165*H165</f>
        <v>0</v>
      </c>
      <c r="Q165" s="225" t="n">
        <v>0.33</v>
      </c>
      <c r="R165" s="225" t="n">
        <f aca="false">Q165*H165</f>
        <v>0.33</v>
      </c>
      <c r="S165" s="225" t="n">
        <v>0</v>
      </c>
      <c r="T165" s="226" t="n">
        <f aca="false">S165*H165</f>
        <v>0</v>
      </c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R165" s="227" t="s">
        <v>224</v>
      </c>
      <c r="AT165" s="227" t="s">
        <v>220</v>
      </c>
      <c r="AU165" s="227" t="s">
        <v>161</v>
      </c>
      <c r="AY165" s="3" t="s">
        <v>158</v>
      </c>
      <c r="BE165" s="228" t="n">
        <f aca="false">IF(N165="základná",J165,0)</f>
        <v>0</v>
      </c>
      <c r="BF165" s="228" t="n">
        <f aca="false">IF(N165="znížená",J165,0)</f>
        <v>722.24</v>
      </c>
      <c r="BG165" s="228" t="n">
        <f aca="false">IF(N165="zákl. prenesená",J165,0)</f>
        <v>0</v>
      </c>
      <c r="BH165" s="228" t="n">
        <f aca="false">IF(N165="zníž. prenesená",J165,0)</f>
        <v>0</v>
      </c>
      <c r="BI165" s="228" t="n">
        <f aca="false">IF(N165="nulová",J165,0)</f>
        <v>0</v>
      </c>
      <c r="BJ165" s="3" t="s">
        <v>161</v>
      </c>
      <c r="BK165" s="228" t="n">
        <f aca="false">ROUND(I165*H165,2)</f>
        <v>722.24</v>
      </c>
      <c r="BL165" s="3" t="s">
        <v>261</v>
      </c>
      <c r="BM165" s="227" t="s">
        <v>626</v>
      </c>
    </row>
    <row r="166" s="26" customFormat="true" ht="37.8" hidden="false" customHeight="true" outlineLevel="0" collapsed="false">
      <c r="A166" s="19"/>
      <c r="B166" s="20"/>
      <c r="C166" s="229" t="s">
        <v>627</v>
      </c>
      <c r="D166" s="229" t="s">
        <v>220</v>
      </c>
      <c r="E166" s="230" t="s">
        <v>556</v>
      </c>
      <c r="F166" s="231" t="s">
        <v>557</v>
      </c>
      <c r="G166" s="232" t="s">
        <v>212</v>
      </c>
      <c r="H166" s="233" t="n">
        <v>38.597</v>
      </c>
      <c r="I166" s="234" t="n">
        <v>2.4</v>
      </c>
      <c r="J166" s="234" t="n">
        <f aca="false">ROUND(I166*H166,2)</f>
        <v>92.63</v>
      </c>
      <c r="K166" s="235"/>
      <c r="L166" s="236"/>
      <c r="M166" s="237"/>
      <c r="N166" s="238" t="s">
        <v>36</v>
      </c>
      <c r="O166" s="225" t="n">
        <v>0</v>
      </c>
      <c r="P166" s="225" t="n">
        <f aca="false">O166*H166</f>
        <v>0</v>
      </c>
      <c r="Q166" s="225" t="n">
        <v>0.0001</v>
      </c>
      <c r="R166" s="225" t="n">
        <f aca="false">Q166*H166</f>
        <v>0.0038597</v>
      </c>
      <c r="S166" s="225" t="n">
        <v>0</v>
      </c>
      <c r="T166" s="226" t="n">
        <f aca="false">S166*H166</f>
        <v>0</v>
      </c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R166" s="227" t="s">
        <v>224</v>
      </c>
      <c r="AT166" s="227" t="s">
        <v>220</v>
      </c>
      <c r="AU166" s="227" t="s">
        <v>161</v>
      </c>
      <c r="AY166" s="3" t="s">
        <v>158</v>
      </c>
      <c r="BE166" s="228" t="n">
        <f aca="false">IF(N166="základná",J166,0)</f>
        <v>0</v>
      </c>
      <c r="BF166" s="228" t="n">
        <f aca="false">IF(N166="znížená",J166,0)</f>
        <v>92.63</v>
      </c>
      <c r="BG166" s="228" t="n">
        <f aca="false">IF(N166="zákl. prenesená",J166,0)</f>
        <v>0</v>
      </c>
      <c r="BH166" s="228" t="n">
        <f aca="false">IF(N166="zníž. prenesená",J166,0)</f>
        <v>0</v>
      </c>
      <c r="BI166" s="228" t="n">
        <f aca="false">IF(N166="nulová",J166,0)</f>
        <v>0</v>
      </c>
      <c r="BJ166" s="3" t="s">
        <v>161</v>
      </c>
      <c r="BK166" s="228" t="n">
        <f aca="false">ROUND(I166*H166,2)</f>
        <v>92.63</v>
      </c>
      <c r="BL166" s="3" t="s">
        <v>261</v>
      </c>
      <c r="BM166" s="227" t="s">
        <v>628</v>
      </c>
    </row>
    <row r="167" s="26" customFormat="true" ht="37.8" hidden="false" customHeight="true" outlineLevel="0" collapsed="false">
      <c r="A167" s="19"/>
      <c r="B167" s="20"/>
      <c r="C167" s="229" t="s">
        <v>629</v>
      </c>
      <c r="D167" s="229" t="s">
        <v>220</v>
      </c>
      <c r="E167" s="230" t="s">
        <v>559</v>
      </c>
      <c r="F167" s="231" t="s">
        <v>560</v>
      </c>
      <c r="G167" s="232" t="s">
        <v>212</v>
      </c>
      <c r="H167" s="233" t="n">
        <v>38.597</v>
      </c>
      <c r="I167" s="234" t="n">
        <v>0.92</v>
      </c>
      <c r="J167" s="234" t="n">
        <f aca="false">ROUND(I167*H167,2)</f>
        <v>35.51</v>
      </c>
      <c r="K167" s="235"/>
      <c r="L167" s="236"/>
      <c r="M167" s="237"/>
      <c r="N167" s="238" t="s">
        <v>36</v>
      </c>
      <c r="O167" s="225" t="n">
        <v>0</v>
      </c>
      <c r="P167" s="225" t="n">
        <f aca="false">O167*H167</f>
        <v>0</v>
      </c>
      <c r="Q167" s="225" t="n">
        <v>0.0001</v>
      </c>
      <c r="R167" s="225" t="n">
        <f aca="false">Q167*H167</f>
        <v>0.0038597</v>
      </c>
      <c r="S167" s="225" t="n">
        <v>0</v>
      </c>
      <c r="T167" s="226" t="n">
        <f aca="false">S167*H167</f>
        <v>0</v>
      </c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R167" s="227" t="s">
        <v>224</v>
      </c>
      <c r="AT167" s="227" t="s">
        <v>220</v>
      </c>
      <c r="AU167" s="227" t="s">
        <v>161</v>
      </c>
      <c r="AY167" s="3" t="s">
        <v>158</v>
      </c>
      <c r="BE167" s="228" t="n">
        <f aca="false">IF(N167="základná",J167,0)</f>
        <v>0</v>
      </c>
      <c r="BF167" s="228" t="n">
        <f aca="false">IF(N167="znížená",J167,0)</f>
        <v>35.51</v>
      </c>
      <c r="BG167" s="228" t="n">
        <f aca="false">IF(N167="zákl. prenesená",J167,0)</f>
        <v>0</v>
      </c>
      <c r="BH167" s="228" t="n">
        <f aca="false">IF(N167="zníž. prenesená",J167,0)</f>
        <v>0</v>
      </c>
      <c r="BI167" s="228" t="n">
        <f aca="false">IF(N167="nulová",J167,0)</f>
        <v>0</v>
      </c>
      <c r="BJ167" s="3" t="s">
        <v>161</v>
      </c>
      <c r="BK167" s="228" t="n">
        <f aca="false">ROUND(I167*H167,2)</f>
        <v>35.51</v>
      </c>
      <c r="BL167" s="3" t="s">
        <v>261</v>
      </c>
      <c r="BM167" s="227" t="s">
        <v>630</v>
      </c>
    </row>
    <row r="168" s="26" customFormat="true" ht="24.15" hidden="false" customHeight="true" outlineLevel="0" collapsed="false">
      <c r="A168" s="19"/>
      <c r="B168" s="20"/>
      <c r="C168" s="216" t="s">
        <v>631</v>
      </c>
      <c r="D168" s="216" t="s">
        <v>162</v>
      </c>
      <c r="E168" s="217" t="s">
        <v>632</v>
      </c>
      <c r="F168" s="218" t="s">
        <v>633</v>
      </c>
      <c r="G168" s="219" t="s">
        <v>217</v>
      </c>
      <c r="H168" s="220" t="n">
        <v>39</v>
      </c>
      <c r="I168" s="221" t="n">
        <v>1.43</v>
      </c>
      <c r="J168" s="221" t="n">
        <f aca="false">ROUND(I168*H168,2)</f>
        <v>55.77</v>
      </c>
      <c r="K168" s="222"/>
      <c r="L168" s="25"/>
      <c r="M168" s="223"/>
      <c r="N168" s="224" t="s">
        <v>36</v>
      </c>
      <c r="O168" s="225" t="n">
        <v>0.1</v>
      </c>
      <c r="P168" s="225" t="n">
        <f aca="false">O168*H168</f>
        <v>3.9</v>
      </c>
      <c r="Q168" s="225" t="n">
        <v>0</v>
      </c>
      <c r="R168" s="225" t="n">
        <f aca="false">Q168*H168</f>
        <v>0</v>
      </c>
      <c r="S168" s="225" t="n">
        <v>0.003</v>
      </c>
      <c r="T168" s="226" t="n">
        <f aca="false">S168*H168</f>
        <v>0.117</v>
      </c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R168" s="227" t="s">
        <v>261</v>
      </c>
      <c r="AT168" s="227" t="s">
        <v>162</v>
      </c>
      <c r="AU168" s="227" t="s">
        <v>161</v>
      </c>
      <c r="AY168" s="3" t="s">
        <v>158</v>
      </c>
      <c r="BE168" s="228" t="n">
        <f aca="false">IF(N168="základná",J168,0)</f>
        <v>0</v>
      </c>
      <c r="BF168" s="228" t="n">
        <f aca="false">IF(N168="znížená",J168,0)</f>
        <v>55.77</v>
      </c>
      <c r="BG168" s="228" t="n">
        <f aca="false">IF(N168="zákl. prenesená",J168,0)</f>
        <v>0</v>
      </c>
      <c r="BH168" s="228" t="n">
        <f aca="false">IF(N168="zníž. prenesená",J168,0)</f>
        <v>0</v>
      </c>
      <c r="BI168" s="228" t="n">
        <f aca="false">IF(N168="nulová",J168,0)</f>
        <v>0</v>
      </c>
      <c r="BJ168" s="3" t="s">
        <v>161</v>
      </c>
      <c r="BK168" s="228" t="n">
        <f aca="false">ROUND(I168*H168,2)</f>
        <v>55.77</v>
      </c>
      <c r="BL168" s="3" t="s">
        <v>261</v>
      </c>
      <c r="BM168" s="227" t="s">
        <v>634</v>
      </c>
    </row>
    <row r="169" s="26" customFormat="true" ht="24.15" hidden="false" customHeight="true" outlineLevel="0" collapsed="false">
      <c r="A169" s="19"/>
      <c r="B169" s="20"/>
      <c r="C169" s="216" t="s">
        <v>635</v>
      </c>
      <c r="D169" s="216" t="s">
        <v>162</v>
      </c>
      <c r="E169" s="217" t="s">
        <v>636</v>
      </c>
      <c r="F169" s="218" t="s">
        <v>637</v>
      </c>
      <c r="G169" s="219" t="s">
        <v>217</v>
      </c>
      <c r="H169" s="220" t="n">
        <v>18</v>
      </c>
      <c r="I169" s="221" t="n">
        <v>2.13</v>
      </c>
      <c r="J169" s="221" t="n">
        <f aca="false">ROUND(I169*H169,2)</f>
        <v>38.34</v>
      </c>
      <c r="K169" s="222"/>
      <c r="L169" s="25"/>
      <c r="M169" s="223"/>
      <c r="N169" s="224" t="s">
        <v>36</v>
      </c>
      <c r="O169" s="225" t="n">
        <v>0.15</v>
      </c>
      <c r="P169" s="225" t="n">
        <f aca="false">O169*H169</f>
        <v>2.7</v>
      </c>
      <c r="Q169" s="225" t="n">
        <v>0</v>
      </c>
      <c r="R169" s="225" t="n">
        <f aca="false">Q169*H169</f>
        <v>0</v>
      </c>
      <c r="S169" s="225" t="n">
        <v>0.006</v>
      </c>
      <c r="T169" s="226" t="n">
        <f aca="false">S169*H169</f>
        <v>0.108</v>
      </c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R169" s="227" t="s">
        <v>261</v>
      </c>
      <c r="AT169" s="227" t="s">
        <v>162</v>
      </c>
      <c r="AU169" s="227" t="s">
        <v>161</v>
      </c>
      <c r="AY169" s="3" t="s">
        <v>158</v>
      </c>
      <c r="BE169" s="228" t="n">
        <f aca="false">IF(N169="základná",J169,0)</f>
        <v>0</v>
      </c>
      <c r="BF169" s="228" t="n">
        <f aca="false">IF(N169="znížená",J169,0)</f>
        <v>38.34</v>
      </c>
      <c r="BG169" s="228" t="n">
        <f aca="false">IF(N169="zákl. prenesená",J169,0)</f>
        <v>0</v>
      </c>
      <c r="BH169" s="228" t="n">
        <f aca="false">IF(N169="zníž. prenesená",J169,0)</f>
        <v>0</v>
      </c>
      <c r="BI169" s="228" t="n">
        <f aca="false">IF(N169="nulová",J169,0)</f>
        <v>0</v>
      </c>
      <c r="BJ169" s="3" t="s">
        <v>161</v>
      </c>
      <c r="BK169" s="228" t="n">
        <f aca="false">ROUND(I169*H169,2)</f>
        <v>38.34</v>
      </c>
      <c r="BL169" s="3" t="s">
        <v>261</v>
      </c>
      <c r="BM169" s="227" t="s">
        <v>638</v>
      </c>
    </row>
    <row r="170" s="26" customFormat="true" ht="24.15" hidden="false" customHeight="true" outlineLevel="0" collapsed="false">
      <c r="A170" s="19"/>
      <c r="B170" s="20"/>
      <c r="C170" s="216" t="s">
        <v>639</v>
      </c>
      <c r="D170" s="216" t="s">
        <v>162</v>
      </c>
      <c r="E170" s="217" t="s">
        <v>640</v>
      </c>
      <c r="F170" s="218" t="s">
        <v>641</v>
      </c>
      <c r="G170" s="219" t="s">
        <v>274</v>
      </c>
      <c r="H170" s="220" t="n">
        <v>335.166</v>
      </c>
      <c r="I170" s="221" t="n">
        <v>0.55</v>
      </c>
      <c r="J170" s="221" t="n">
        <f aca="false">ROUND(I170*H170,2)</f>
        <v>184.34</v>
      </c>
      <c r="K170" s="222"/>
      <c r="L170" s="25"/>
      <c r="M170" s="223"/>
      <c r="N170" s="224" t="s">
        <v>36</v>
      </c>
      <c r="O170" s="225" t="n">
        <v>0</v>
      </c>
      <c r="P170" s="225" t="n">
        <f aca="false">O170*H170</f>
        <v>0</v>
      </c>
      <c r="Q170" s="225" t="n">
        <v>0</v>
      </c>
      <c r="R170" s="225" t="n">
        <f aca="false">Q170*H170</f>
        <v>0</v>
      </c>
      <c r="S170" s="225" t="n">
        <v>0</v>
      </c>
      <c r="T170" s="226" t="n">
        <f aca="false">S170*H170</f>
        <v>0</v>
      </c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R170" s="227" t="s">
        <v>261</v>
      </c>
      <c r="AT170" s="227" t="s">
        <v>162</v>
      </c>
      <c r="AU170" s="227" t="s">
        <v>161</v>
      </c>
      <c r="AY170" s="3" t="s">
        <v>158</v>
      </c>
      <c r="BE170" s="228" t="n">
        <f aca="false">IF(N170="základná",J170,0)</f>
        <v>0</v>
      </c>
      <c r="BF170" s="228" t="n">
        <f aca="false">IF(N170="znížená",J170,0)</f>
        <v>184.34</v>
      </c>
      <c r="BG170" s="228" t="n">
        <f aca="false">IF(N170="zákl. prenesená",J170,0)</f>
        <v>0</v>
      </c>
      <c r="BH170" s="228" t="n">
        <f aca="false">IF(N170="zníž. prenesená",J170,0)</f>
        <v>0</v>
      </c>
      <c r="BI170" s="228" t="n">
        <f aca="false">IF(N170="nulová",J170,0)</f>
        <v>0</v>
      </c>
      <c r="BJ170" s="3" t="s">
        <v>161</v>
      </c>
      <c r="BK170" s="228" t="n">
        <f aca="false">ROUND(I170*H170,2)</f>
        <v>184.34</v>
      </c>
      <c r="BL170" s="3" t="s">
        <v>261</v>
      </c>
      <c r="BM170" s="227" t="s">
        <v>642</v>
      </c>
    </row>
    <row r="171" s="200" customFormat="true" ht="22.8" hidden="false" customHeight="true" outlineLevel="0" collapsed="false">
      <c r="B171" s="201"/>
      <c r="C171" s="202"/>
      <c r="D171" s="203" t="s">
        <v>69</v>
      </c>
      <c r="E171" s="214" t="s">
        <v>643</v>
      </c>
      <c r="F171" s="214" t="s">
        <v>644</v>
      </c>
      <c r="G171" s="202"/>
      <c r="H171" s="202"/>
      <c r="I171" s="202"/>
      <c r="J171" s="215" t="n">
        <f aca="false">BK171</f>
        <v>255.54</v>
      </c>
      <c r="K171" s="202"/>
      <c r="L171" s="206"/>
      <c r="M171" s="207"/>
      <c r="N171" s="208"/>
      <c r="O171" s="208"/>
      <c r="P171" s="209" t="n">
        <f aca="false">SUM(P172:P173)</f>
        <v>6.60843351</v>
      </c>
      <c r="Q171" s="208"/>
      <c r="R171" s="209" t="n">
        <f aca="false">SUM(R172:R173)</f>
        <v>0.03470236</v>
      </c>
      <c r="S171" s="208"/>
      <c r="T171" s="210" t="n">
        <f aca="false">SUM(T172:T173)</f>
        <v>0</v>
      </c>
      <c r="AR171" s="211" t="s">
        <v>161</v>
      </c>
      <c r="AT171" s="212" t="s">
        <v>69</v>
      </c>
      <c r="AU171" s="212" t="s">
        <v>78</v>
      </c>
      <c r="AY171" s="211" t="s">
        <v>158</v>
      </c>
      <c r="BK171" s="213" t="n">
        <f aca="false">SUM(BK172:BK173)</f>
        <v>255.54</v>
      </c>
    </row>
    <row r="172" s="26" customFormat="true" ht="24.15" hidden="false" customHeight="true" outlineLevel="0" collapsed="false">
      <c r="A172" s="19"/>
      <c r="B172" s="20"/>
      <c r="C172" s="216" t="s">
        <v>645</v>
      </c>
      <c r="D172" s="216" t="s">
        <v>162</v>
      </c>
      <c r="E172" s="217" t="s">
        <v>646</v>
      </c>
      <c r="F172" s="218" t="s">
        <v>647</v>
      </c>
      <c r="G172" s="219" t="s">
        <v>165</v>
      </c>
      <c r="H172" s="220" t="n">
        <v>78.869</v>
      </c>
      <c r="I172" s="221" t="n">
        <v>0.86</v>
      </c>
      <c r="J172" s="221" t="n">
        <f aca="false">ROUND(I172*H172,2)</f>
        <v>67.83</v>
      </c>
      <c r="K172" s="222"/>
      <c r="L172" s="25"/>
      <c r="M172" s="223"/>
      <c r="N172" s="224" t="s">
        <v>36</v>
      </c>
      <c r="O172" s="225" t="n">
        <v>0.03018</v>
      </c>
      <c r="P172" s="225" t="n">
        <f aca="false">O172*H172</f>
        <v>2.38026642</v>
      </c>
      <c r="Q172" s="225" t="n">
        <v>0.0001</v>
      </c>
      <c r="R172" s="225" t="n">
        <f aca="false">Q172*H172</f>
        <v>0.0078869</v>
      </c>
      <c r="S172" s="225" t="n">
        <v>0</v>
      </c>
      <c r="T172" s="226" t="n">
        <f aca="false">S172*H172</f>
        <v>0</v>
      </c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R172" s="227" t="s">
        <v>261</v>
      </c>
      <c r="AT172" s="227" t="s">
        <v>162</v>
      </c>
      <c r="AU172" s="227" t="s">
        <v>161</v>
      </c>
      <c r="AY172" s="3" t="s">
        <v>158</v>
      </c>
      <c r="BE172" s="228" t="n">
        <f aca="false">IF(N172="základná",J172,0)</f>
        <v>0</v>
      </c>
      <c r="BF172" s="228" t="n">
        <f aca="false">IF(N172="znížená",J172,0)</f>
        <v>67.83</v>
      </c>
      <c r="BG172" s="228" t="n">
        <f aca="false">IF(N172="zákl. prenesená",J172,0)</f>
        <v>0</v>
      </c>
      <c r="BH172" s="228" t="n">
        <f aca="false">IF(N172="zníž. prenesená",J172,0)</f>
        <v>0</v>
      </c>
      <c r="BI172" s="228" t="n">
        <f aca="false">IF(N172="nulová",J172,0)</f>
        <v>0</v>
      </c>
      <c r="BJ172" s="3" t="s">
        <v>161</v>
      </c>
      <c r="BK172" s="228" t="n">
        <f aca="false">ROUND(I172*H172,2)</f>
        <v>67.83</v>
      </c>
      <c r="BL172" s="3" t="s">
        <v>261</v>
      </c>
      <c r="BM172" s="227" t="s">
        <v>648</v>
      </c>
    </row>
    <row r="173" s="26" customFormat="true" ht="37.8" hidden="false" customHeight="true" outlineLevel="0" collapsed="false">
      <c r="A173" s="19"/>
      <c r="B173" s="20"/>
      <c r="C173" s="216" t="s">
        <v>649</v>
      </c>
      <c r="D173" s="216" t="s">
        <v>162</v>
      </c>
      <c r="E173" s="217" t="s">
        <v>650</v>
      </c>
      <c r="F173" s="218" t="s">
        <v>651</v>
      </c>
      <c r="G173" s="219" t="s">
        <v>165</v>
      </c>
      <c r="H173" s="220" t="n">
        <v>78.869</v>
      </c>
      <c r="I173" s="221" t="n">
        <v>2.38</v>
      </c>
      <c r="J173" s="221" t="n">
        <f aca="false">ROUND(I173*H173,2)</f>
        <v>187.71</v>
      </c>
      <c r="K173" s="222"/>
      <c r="L173" s="25"/>
      <c r="M173" s="239"/>
      <c r="N173" s="240" t="s">
        <v>36</v>
      </c>
      <c r="O173" s="241" t="n">
        <v>0.05361</v>
      </c>
      <c r="P173" s="241" t="n">
        <f aca="false">O173*H173</f>
        <v>4.22816709</v>
      </c>
      <c r="Q173" s="241" t="n">
        <v>0.00034</v>
      </c>
      <c r="R173" s="241" t="n">
        <f aca="false">Q173*H173</f>
        <v>0.02681546</v>
      </c>
      <c r="S173" s="241" t="n">
        <v>0</v>
      </c>
      <c r="T173" s="242" t="n">
        <f aca="false">S173*H173</f>
        <v>0</v>
      </c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R173" s="227" t="s">
        <v>261</v>
      </c>
      <c r="AT173" s="227" t="s">
        <v>162</v>
      </c>
      <c r="AU173" s="227" t="s">
        <v>161</v>
      </c>
      <c r="AY173" s="3" t="s">
        <v>158</v>
      </c>
      <c r="BE173" s="228" t="n">
        <f aca="false">IF(N173="základná",J173,0)</f>
        <v>0</v>
      </c>
      <c r="BF173" s="228" t="n">
        <f aca="false">IF(N173="znížená",J173,0)</f>
        <v>187.71</v>
      </c>
      <c r="BG173" s="228" t="n">
        <f aca="false">IF(N173="zákl. prenesená",J173,0)</f>
        <v>0</v>
      </c>
      <c r="BH173" s="228" t="n">
        <f aca="false">IF(N173="zníž. prenesená",J173,0)</f>
        <v>0</v>
      </c>
      <c r="BI173" s="228" t="n">
        <f aca="false">IF(N173="nulová",J173,0)</f>
        <v>0</v>
      </c>
      <c r="BJ173" s="3" t="s">
        <v>161</v>
      </c>
      <c r="BK173" s="228" t="n">
        <f aca="false">ROUND(I173*H173,2)</f>
        <v>187.71</v>
      </c>
      <c r="BL173" s="3" t="s">
        <v>261</v>
      </c>
      <c r="BM173" s="227" t="s">
        <v>652</v>
      </c>
    </row>
    <row r="174" s="26" customFormat="true" ht="6.95" hidden="false" customHeight="true" outlineLevel="0" collapsed="false">
      <c r="A174" s="19"/>
      <c r="B174" s="53"/>
      <c r="C174" s="54"/>
      <c r="D174" s="54"/>
      <c r="E174" s="54"/>
      <c r="F174" s="54"/>
      <c r="G174" s="54"/>
      <c r="H174" s="54"/>
      <c r="I174" s="54"/>
      <c r="J174" s="54"/>
      <c r="K174" s="54"/>
      <c r="L174" s="25"/>
      <c r="M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</row>
  </sheetData>
  <sheetProtection algorithmName="SHA-512" hashValue="79mXKpdXL06zF3drilCzrUixlboGDn/quLDQm+aPrSrxwdXw7dPkveFlo0bfSuNGSXwpBI9a7Xb03qjnW2nTvg==" saltValue="gYQqvq0FUr6CBKn84m30FxN4f7a/7q6SDe/QEQHI1k0x3VQSKpJs29oakRVS0niuUoChnuhbU6MaOZ1Fz3Lxkg==" spinCount="100000" sheet="true" password="f684" objects="true" scenarios="true" formatColumns="false" formatRows="false" autoFilter="false"/>
  <autoFilter ref="C123:K173"/>
  <mergeCells count="9">
    <mergeCell ref="L2:V2"/>
    <mergeCell ref="E7:H7"/>
    <mergeCell ref="E9:H9"/>
    <mergeCell ref="E18:H18"/>
    <mergeCell ref="E27:H27"/>
    <mergeCell ref="E85:H85"/>
    <mergeCell ref="E87:H87"/>
    <mergeCell ref="E114:H114"/>
    <mergeCell ref="E116:H116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M17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1" customFormat="false" ht="12.8" hidden="false" customHeight="false" outlineLevel="0" collapsed="false">
      <c r="A1" s="8"/>
    </row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91</v>
      </c>
    </row>
    <row r="3" customFormat="false" ht="6.95" hidden="false" customHeight="true" outlineLevel="0" collapsed="false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6"/>
      <c r="AT3" s="3" t="s">
        <v>70</v>
      </c>
    </row>
    <row r="4" customFormat="false" ht="24.95" hidden="false" customHeight="true" outlineLevel="0" collapsed="false">
      <c r="B4" s="6"/>
      <c r="D4" s="123" t="s">
        <v>128</v>
      </c>
      <c r="L4" s="6"/>
      <c r="M4" s="124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25" t="s">
        <v>12</v>
      </c>
      <c r="L6" s="6"/>
    </row>
    <row r="7" customFormat="false" ht="16.5" hidden="false" customHeight="true" outlineLevel="0" collapsed="false">
      <c r="B7" s="6"/>
      <c r="E7" s="126" t="str">
        <f aca="false">'Rekapitulácia stavby'!K6</f>
        <v>REKONŠTRUKCIA KULTÚRNEHO DOMU V OBCI NOVÝ RUSKOV</v>
      </c>
      <c r="F7" s="126"/>
      <c r="G7" s="126"/>
      <c r="H7" s="126"/>
      <c r="L7" s="6"/>
    </row>
    <row r="8" s="26" customFormat="true" ht="12" hidden="false" customHeight="true" outlineLevel="0" collapsed="false">
      <c r="A8" s="19"/>
      <c r="B8" s="25"/>
      <c r="C8" s="19"/>
      <c r="D8" s="125" t="s">
        <v>129</v>
      </c>
      <c r="E8" s="19"/>
      <c r="F8" s="19"/>
      <c r="G8" s="19"/>
      <c r="H8" s="19"/>
      <c r="I8" s="19"/>
      <c r="J8" s="19"/>
      <c r="K8" s="19"/>
      <c r="L8" s="50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26" customFormat="true" ht="16.5" hidden="false" customHeight="true" outlineLevel="0" collapsed="false">
      <c r="A9" s="19"/>
      <c r="B9" s="25"/>
      <c r="C9" s="19"/>
      <c r="D9" s="19"/>
      <c r="E9" s="127" t="s">
        <v>653</v>
      </c>
      <c r="F9" s="127"/>
      <c r="G9" s="127"/>
      <c r="H9" s="127"/>
      <c r="I9" s="19"/>
      <c r="J9" s="19"/>
      <c r="K9" s="19"/>
      <c r="L9" s="50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="26" customFormat="true" ht="12.8" hidden="false" customHeight="false" outlineLevel="0" collapsed="false">
      <c r="A10" s="19"/>
      <c r="B10" s="25"/>
      <c r="C10" s="19"/>
      <c r="D10" s="19"/>
      <c r="E10" s="19"/>
      <c r="F10" s="19"/>
      <c r="G10" s="19"/>
      <c r="H10" s="19"/>
      <c r="I10" s="19"/>
      <c r="J10" s="19"/>
      <c r="K10" s="19"/>
      <c r="L10" s="50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26" customFormat="true" ht="12" hidden="false" customHeight="true" outlineLevel="0" collapsed="false">
      <c r="A11" s="19"/>
      <c r="B11" s="25"/>
      <c r="C11" s="19"/>
      <c r="D11" s="125" t="s">
        <v>14</v>
      </c>
      <c r="E11" s="19"/>
      <c r="F11" s="128"/>
      <c r="G11" s="19"/>
      <c r="H11" s="19"/>
      <c r="I11" s="125" t="s">
        <v>15</v>
      </c>
      <c r="J11" s="128"/>
      <c r="K11" s="19"/>
      <c r="L11" s="50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="26" customFormat="true" ht="12" hidden="false" customHeight="true" outlineLevel="0" collapsed="false">
      <c r="A12" s="19"/>
      <c r="B12" s="25"/>
      <c r="C12" s="19"/>
      <c r="D12" s="125" t="s">
        <v>16</v>
      </c>
      <c r="E12" s="19"/>
      <c r="F12" s="128" t="s">
        <v>25</v>
      </c>
      <c r="G12" s="19"/>
      <c r="H12" s="19"/>
      <c r="I12" s="125" t="s">
        <v>18</v>
      </c>
      <c r="J12" s="129" t="str">
        <f aca="false">'Rekapitulácia stavby'!AN8</f>
        <v>12. 2022</v>
      </c>
      <c r="K12" s="19"/>
      <c r="L12" s="50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26" customFormat="true" ht="10.8" hidden="false" customHeight="true" outlineLevel="0" collapsed="false">
      <c r="A13" s="19"/>
      <c r="B13" s="25"/>
      <c r="C13" s="19"/>
      <c r="D13" s="19"/>
      <c r="E13" s="19"/>
      <c r="F13" s="19"/>
      <c r="G13" s="19"/>
      <c r="H13" s="19"/>
      <c r="I13" s="19"/>
      <c r="J13" s="19"/>
      <c r="K13" s="19"/>
      <c r="L13" s="50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="26" customFormat="true" ht="12" hidden="false" customHeight="true" outlineLevel="0" collapsed="false">
      <c r="A14" s="19"/>
      <c r="B14" s="25"/>
      <c r="C14" s="19"/>
      <c r="D14" s="125" t="s">
        <v>20</v>
      </c>
      <c r="E14" s="19"/>
      <c r="F14" s="19"/>
      <c r="G14" s="19"/>
      <c r="H14" s="19"/>
      <c r="I14" s="125" t="s">
        <v>21</v>
      </c>
      <c r="J14" s="128" t="str">
        <f aca="false">IF('Rekapitulácia stavby'!AN10="","",'Rekapitulácia stavby'!AN10)</f>
        <v/>
      </c>
      <c r="K14" s="19"/>
      <c r="L14" s="50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26" customFormat="true" ht="18" hidden="false" customHeight="true" outlineLevel="0" collapsed="false">
      <c r="A15" s="19"/>
      <c r="B15" s="25"/>
      <c r="C15" s="19"/>
      <c r="D15" s="19"/>
      <c r="E15" s="128" t="str">
        <f aca="false">IF('Rekapitulácia stavby'!E11="","",'Rekapitulácia stavby'!E11)</f>
        <v>Obec Nový Ruskov</v>
      </c>
      <c r="F15" s="19"/>
      <c r="G15" s="19"/>
      <c r="H15" s="19"/>
      <c r="I15" s="125" t="s">
        <v>23</v>
      </c>
      <c r="J15" s="128" t="str">
        <f aca="false">IF('Rekapitulácia stavby'!AN11="","",'Rekapitulácia stavby'!AN11)</f>
        <v/>
      </c>
      <c r="K15" s="19"/>
      <c r="L15" s="50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="26" customFormat="true" ht="6.95" hidden="false" customHeight="true" outlineLevel="0" collapsed="false">
      <c r="A16" s="19"/>
      <c r="B16" s="25"/>
      <c r="C16" s="19"/>
      <c r="D16" s="19"/>
      <c r="E16" s="19"/>
      <c r="F16" s="19"/>
      <c r="G16" s="19"/>
      <c r="H16" s="19"/>
      <c r="I16" s="19"/>
      <c r="J16" s="19"/>
      <c r="K16" s="19"/>
      <c r="L16" s="50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="26" customFormat="true" ht="12" hidden="false" customHeight="true" outlineLevel="0" collapsed="false">
      <c r="A17" s="19"/>
      <c r="B17" s="25"/>
      <c r="C17" s="19"/>
      <c r="D17" s="125" t="s">
        <v>24</v>
      </c>
      <c r="E17" s="19"/>
      <c r="F17" s="19"/>
      <c r="G17" s="19"/>
      <c r="H17" s="19"/>
      <c r="I17" s="125" t="s">
        <v>21</v>
      </c>
      <c r="J17" s="128" t="n">
        <f aca="false">'Rekapitulácia stavby'!AN13</f>
        <v>0</v>
      </c>
      <c r="K17" s="19"/>
      <c r="L17" s="50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26" customFormat="true" ht="18" hidden="false" customHeight="true" outlineLevel="0" collapsed="false">
      <c r="A18" s="19"/>
      <c r="B18" s="25"/>
      <c r="C18" s="19"/>
      <c r="D18" s="19"/>
      <c r="E18" s="130" t="str">
        <f aca="false">'Rekapitulácia stavby'!E14</f>
        <v> </v>
      </c>
      <c r="F18" s="130"/>
      <c r="G18" s="130"/>
      <c r="H18" s="130"/>
      <c r="I18" s="125" t="s">
        <v>23</v>
      </c>
      <c r="J18" s="128" t="n">
        <f aca="false">'Rekapitulácia stavby'!AN14</f>
        <v>0</v>
      </c>
      <c r="K18" s="19"/>
      <c r="L18" s="50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="26" customFormat="true" ht="6.95" hidden="false" customHeight="true" outlineLevel="0" collapsed="false">
      <c r="A19" s="19"/>
      <c r="B19" s="25"/>
      <c r="C19" s="19"/>
      <c r="D19" s="19"/>
      <c r="E19" s="19"/>
      <c r="F19" s="19"/>
      <c r="G19" s="19"/>
      <c r="H19" s="19"/>
      <c r="I19" s="19"/>
      <c r="J19" s="19"/>
      <c r="K19" s="19"/>
      <c r="L19" s="50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26" customFormat="true" ht="12" hidden="false" customHeight="true" outlineLevel="0" collapsed="false">
      <c r="A20" s="19"/>
      <c r="B20" s="25"/>
      <c r="C20" s="19"/>
      <c r="D20" s="125" t="s">
        <v>26</v>
      </c>
      <c r="E20" s="19"/>
      <c r="F20" s="19"/>
      <c r="G20" s="19"/>
      <c r="H20" s="19"/>
      <c r="I20" s="125" t="s">
        <v>21</v>
      </c>
      <c r="J20" s="128" t="str">
        <f aca="false">IF('Rekapitulácia stavby'!AN16="","",'Rekapitulácia stavby'!AN16)</f>
        <v/>
      </c>
      <c r="K20" s="19"/>
      <c r="L20" s="50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="26" customFormat="true" ht="18" hidden="false" customHeight="true" outlineLevel="0" collapsed="false">
      <c r="A21" s="19"/>
      <c r="B21" s="25"/>
      <c r="C21" s="19"/>
      <c r="D21" s="19"/>
      <c r="E21" s="128" t="str">
        <f aca="false">IF('Rekapitulácia stavby'!E17="","",'Rekapitulácia stavby'!E17)</f>
        <v> </v>
      </c>
      <c r="F21" s="19"/>
      <c r="G21" s="19"/>
      <c r="H21" s="19"/>
      <c r="I21" s="125" t="s">
        <v>23</v>
      </c>
      <c r="J21" s="128" t="str">
        <f aca="false">IF('Rekapitulácia stavby'!AN17="","",'Rekapitulácia stavby'!AN17)</f>
        <v/>
      </c>
      <c r="K21" s="19"/>
      <c r="L21" s="50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="26" customFormat="true" ht="6.95" hidden="false" customHeight="true" outlineLevel="0" collapsed="false">
      <c r="A22" s="19"/>
      <c r="B22" s="25"/>
      <c r="C22" s="19"/>
      <c r="D22" s="19"/>
      <c r="E22" s="19"/>
      <c r="F22" s="19"/>
      <c r="G22" s="19"/>
      <c r="H22" s="19"/>
      <c r="I22" s="19"/>
      <c r="J22" s="19"/>
      <c r="K22" s="19"/>
      <c r="L22" s="50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="26" customFormat="true" ht="12" hidden="false" customHeight="true" outlineLevel="0" collapsed="false">
      <c r="A23" s="19"/>
      <c r="B23" s="25"/>
      <c r="C23" s="19"/>
      <c r="D23" s="125" t="s">
        <v>28</v>
      </c>
      <c r="E23" s="19"/>
      <c r="F23" s="19"/>
      <c r="G23" s="19"/>
      <c r="H23" s="19"/>
      <c r="I23" s="125" t="s">
        <v>21</v>
      </c>
      <c r="J23" s="128" t="str">
        <f aca="false">IF('Rekapitulácia stavby'!AN19="","",'Rekapitulácia stavby'!AN19)</f>
        <v/>
      </c>
      <c r="K23" s="19"/>
      <c r="L23" s="50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="26" customFormat="true" ht="18" hidden="false" customHeight="true" outlineLevel="0" collapsed="false">
      <c r="A24" s="19"/>
      <c r="B24" s="25"/>
      <c r="C24" s="19"/>
      <c r="D24" s="19"/>
      <c r="E24" s="128" t="str">
        <f aca="false">IF('Rekapitulácia stavby'!E20="","",'Rekapitulácia stavby'!E20)</f>
        <v> </v>
      </c>
      <c r="F24" s="19"/>
      <c r="G24" s="19"/>
      <c r="H24" s="19"/>
      <c r="I24" s="125" t="s">
        <v>23</v>
      </c>
      <c r="J24" s="128" t="str">
        <f aca="false">IF('Rekapitulácia stavby'!AN20="","",'Rekapitulácia stavby'!AN20)</f>
        <v/>
      </c>
      <c r="K24" s="19"/>
      <c r="L24" s="50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="26" customFormat="true" ht="6.95" hidden="false" customHeight="true" outlineLevel="0" collapsed="false">
      <c r="A25" s="19"/>
      <c r="B25" s="25"/>
      <c r="C25" s="19"/>
      <c r="D25" s="19"/>
      <c r="E25" s="19"/>
      <c r="F25" s="19"/>
      <c r="G25" s="19"/>
      <c r="H25" s="19"/>
      <c r="I25" s="19"/>
      <c r="J25" s="19"/>
      <c r="K25" s="19"/>
      <c r="L25" s="50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="26" customFormat="true" ht="12" hidden="false" customHeight="true" outlineLevel="0" collapsed="false">
      <c r="A26" s="19"/>
      <c r="B26" s="25"/>
      <c r="C26" s="19"/>
      <c r="D26" s="125" t="s">
        <v>29</v>
      </c>
      <c r="E26" s="19"/>
      <c r="F26" s="19"/>
      <c r="G26" s="19"/>
      <c r="H26" s="19"/>
      <c r="I26" s="19"/>
      <c r="J26" s="19"/>
      <c r="K26" s="19"/>
      <c r="L26" s="50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="135" customFormat="true" ht="16.5" hidden="false" customHeight="true" outlineLevel="0" collapsed="false">
      <c r="A27" s="131"/>
      <c r="B27" s="132"/>
      <c r="C27" s="131"/>
      <c r="D27" s="131"/>
      <c r="E27" s="133"/>
      <c r="F27" s="133"/>
      <c r="G27" s="133"/>
      <c r="H27" s="133"/>
      <c r="I27" s="131"/>
      <c r="J27" s="131"/>
      <c r="K27" s="131"/>
      <c r="L27" s="134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6" customFormat="true" ht="6.95" hidden="false" customHeight="true" outlineLevel="0" collapsed="false">
      <c r="A28" s="19"/>
      <c r="B28" s="25"/>
      <c r="C28" s="19"/>
      <c r="D28" s="19"/>
      <c r="E28" s="19"/>
      <c r="F28" s="19"/>
      <c r="G28" s="19"/>
      <c r="H28" s="19"/>
      <c r="I28" s="19"/>
      <c r="J28" s="19"/>
      <c r="K28" s="19"/>
      <c r="L28" s="50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="26" customFormat="true" ht="6.95" hidden="false" customHeight="true" outlineLevel="0" collapsed="false">
      <c r="A29" s="19"/>
      <c r="B29" s="25"/>
      <c r="C29" s="19"/>
      <c r="D29" s="136"/>
      <c r="E29" s="136"/>
      <c r="F29" s="136"/>
      <c r="G29" s="136"/>
      <c r="H29" s="136"/>
      <c r="I29" s="136"/>
      <c r="J29" s="136"/>
      <c r="K29" s="136"/>
      <c r="L29" s="50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="26" customFormat="true" ht="25.45" hidden="false" customHeight="true" outlineLevel="0" collapsed="false">
      <c r="A30" s="19"/>
      <c r="B30" s="25"/>
      <c r="C30" s="19"/>
      <c r="D30" s="137" t="s">
        <v>30</v>
      </c>
      <c r="E30" s="19"/>
      <c r="F30" s="19"/>
      <c r="G30" s="19"/>
      <c r="H30" s="19"/>
      <c r="I30" s="19"/>
      <c r="J30" s="138" t="n">
        <f aca="false">ROUND(J127, 2)</f>
        <v>23032.15</v>
      </c>
      <c r="K30" s="19"/>
      <c r="L30" s="50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="26" customFormat="true" ht="6.95" hidden="false" customHeight="true" outlineLevel="0" collapsed="false">
      <c r="A31" s="19"/>
      <c r="B31" s="25"/>
      <c r="C31" s="19"/>
      <c r="D31" s="136"/>
      <c r="E31" s="136"/>
      <c r="F31" s="136"/>
      <c r="G31" s="136"/>
      <c r="H31" s="136"/>
      <c r="I31" s="136"/>
      <c r="J31" s="136"/>
      <c r="K31" s="136"/>
      <c r="L31" s="50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26" customFormat="true" ht="14.4" hidden="false" customHeight="true" outlineLevel="0" collapsed="false">
      <c r="A32" s="19"/>
      <c r="B32" s="25"/>
      <c r="C32" s="19"/>
      <c r="D32" s="19"/>
      <c r="E32" s="19"/>
      <c r="F32" s="139" t="s">
        <v>32</v>
      </c>
      <c r="G32" s="19"/>
      <c r="H32" s="19"/>
      <c r="I32" s="139" t="s">
        <v>31</v>
      </c>
      <c r="J32" s="139" t="s">
        <v>33</v>
      </c>
      <c r="K32" s="19"/>
      <c r="L32" s="50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="26" customFormat="true" ht="14.4" hidden="false" customHeight="true" outlineLevel="0" collapsed="false">
      <c r="A33" s="19"/>
      <c r="B33" s="25"/>
      <c r="C33" s="19"/>
      <c r="D33" s="140" t="s">
        <v>34</v>
      </c>
      <c r="E33" s="141" t="s">
        <v>35</v>
      </c>
      <c r="F33" s="142" t="n">
        <f aca="false">ROUND((SUM(BE127:BE174)),  2)</f>
        <v>0</v>
      </c>
      <c r="G33" s="143"/>
      <c r="H33" s="143"/>
      <c r="I33" s="144" t="n">
        <v>0.2</v>
      </c>
      <c r="J33" s="142" t="n">
        <f aca="false">ROUND(((SUM(BE127:BE174))*I33),  2)</f>
        <v>0</v>
      </c>
      <c r="K33" s="19"/>
      <c r="L33" s="50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="26" customFormat="true" ht="14.4" hidden="false" customHeight="true" outlineLevel="0" collapsed="false">
      <c r="A34" s="19"/>
      <c r="B34" s="25"/>
      <c r="C34" s="19"/>
      <c r="D34" s="19"/>
      <c r="E34" s="141" t="s">
        <v>36</v>
      </c>
      <c r="F34" s="145" t="n">
        <f aca="false">ROUND((SUM(BF127:BF174)),  2)</f>
        <v>23032.15</v>
      </c>
      <c r="G34" s="19"/>
      <c r="H34" s="19"/>
      <c r="I34" s="146" t="n">
        <v>0.2</v>
      </c>
      <c r="J34" s="145" t="n">
        <f aca="false">ROUND(((SUM(BF127:BF174))*I34),  2)</f>
        <v>4606.43</v>
      </c>
      <c r="K34" s="19"/>
      <c r="L34" s="50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26" customFormat="true" ht="14.4" hidden="true" customHeight="true" outlineLevel="0" collapsed="false">
      <c r="A35" s="19"/>
      <c r="B35" s="25"/>
      <c r="C35" s="19"/>
      <c r="D35" s="19"/>
      <c r="E35" s="125" t="s">
        <v>37</v>
      </c>
      <c r="F35" s="145" t="n">
        <f aca="false">ROUND((SUM(BG127:BG174)),  2)</f>
        <v>0</v>
      </c>
      <c r="G35" s="19"/>
      <c r="H35" s="19"/>
      <c r="I35" s="146" t="n">
        <v>0.2</v>
      </c>
      <c r="J35" s="145" t="n">
        <f aca="false">0</f>
        <v>0</v>
      </c>
      <c r="K35" s="19"/>
      <c r="L35" s="50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26" customFormat="true" ht="14.4" hidden="true" customHeight="true" outlineLevel="0" collapsed="false">
      <c r="A36" s="19"/>
      <c r="B36" s="25"/>
      <c r="C36" s="19"/>
      <c r="D36" s="19"/>
      <c r="E36" s="125" t="s">
        <v>38</v>
      </c>
      <c r="F36" s="145" t="n">
        <f aca="false">ROUND((SUM(BH127:BH174)),  2)</f>
        <v>0</v>
      </c>
      <c r="G36" s="19"/>
      <c r="H36" s="19"/>
      <c r="I36" s="146" t="n">
        <v>0.2</v>
      </c>
      <c r="J36" s="145" t="n">
        <f aca="false">0</f>
        <v>0</v>
      </c>
      <c r="K36" s="19"/>
      <c r="L36" s="50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="26" customFormat="true" ht="14.4" hidden="true" customHeight="true" outlineLevel="0" collapsed="false">
      <c r="A37" s="19"/>
      <c r="B37" s="25"/>
      <c r="C37" s="19"/>
      <c r="D37" s="19"/>
      <c r="E37" s="141" t="s">
        <v>39</v>
      </c>
      <c r="F37" s="142" t="n">
        <f aca="false">ROUND((SUM(BI127:BI174)),  2)</f>
        <v>0</v>
      </c>
      <c r="G37" s="143"/>
      <c r="H37" s="143"/>
      <c r="I37" s="144" t="n">
        <v>0</v>
      </c>
      <c r="J37" s="142" t="n">
        <f aca="false">0</f>
        <v>0</v>
      </c>
      <c r="K37" s="19"/>
      <c r="L37" s="50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="26" customFormat="true" ht="6.95" hidden="false" customHeight="true" outlineLevel="0" collapsed="false">
      <c r="A38" s="19"/>
      <c r="B38" s="25"/>
      <c r="C38" s="19"/>
      <c r="D38" s="19"/>
      <c r="E38" s="19"/>
      <c r="F38" s="19"/>
      <c r="G38" s="19"/>
      <c r="H38" s="19"/>
      <c r="I38" s="19"/>
      <c r="J38" s="19"/>
      <c r="K38" s="19"/>
      <c r="L38" s="50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="26" customFormat="true" ht="25.45" hidden="false" customHeight="true" outlineLevel="0" collapsed="false">
      <c r="A39" s="19"/>
      <c r="B39" s="25"/>
      <c r="C39" s="147"/>
      <c r="D39" s="148" t="s">
        <v>40</v>
      </c>
      <c r="E39" s="149"/>
      <c r="F39" s="149"/>
      <c r="G39" s="150" t="s">
        <v>41</v>
      </c>
      <c r="H39" s="151" t="s">
        <v>42</v>
      </c>
      <c r="I39" s="149"/>
      <c r="J39" s="152" t="n">
        <f aca="false">SUM(J30:J37)</f>
        <v>27638.58</v>
      </c>
      <c r="K39" s="153"/>
      <c r="L39" s="50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="26" customFormat="true" ht="14.4" hidden="false" customHeight="true" outlineLevel="0" collapsed="false">
      <c r="A40" s="19"/>
      <c r="B40" s="25"/>
      <c r="C40" s="19"/>
      <c r="D40" s="19"/>
      <c r="E40" s="19"/>
      <c r="F40" s="19"/>
      <c r="G40" s="19"/>
      <c r="H40" s="19"/>
      <c r="I40" s="19"/>
      <c r="J40" s="19"/>
      <c r="K40" s="19"/>
      <c r="L40" s="50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6" customFormat="true" ht="14.4" hidden="false" customHeight="true" outlineLevel="0" collapsed="false">
      <c r="B50" s="50"/>
      <c r="D50" s="154" t="s">
        <v>43</v>
      </c>
      <c r="E50" s="155"/>
      <c r="F50" s="155"/>
      <c r="G50" s="154" t="s">
        <v>44</v>
      </c>
      <c r="H50" s="155"/>
      <c r="I50" s="155"/>
      <c r="J50" s="155"/>
      <c r="K50" s="155"/>
      <c r="L50" s="50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6" customFormat="true" ht="12.8" hidden="false" customHeight="false" outlineLevel="0" collapsed="false">
      <c r="A61" s="19"/>
      <c r="B61" s="25"/>
      <c r="C61" s="19"/>
      <c r="D61" s="156" t="s">
        <v>45</v>
      </c>
      <c r="E61" s="157"/>
      <c r="F61" s="158" t="s">
        <v>46</v>
      </c>
      <c r="G61" s="156" t="s">
        <v>45</v>
      </c>
      <c r="H61" s="157"/>
      <c r="I61" s="157"/>
      <c r="J61" s="159" t="s">
        <v>46</v>
      </c>
      <c r="K61" s="157"/>
      <c r="L61" s="50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6" customFormat="true" ht="12.8" hidden="false" customHeight="false" outlineLevel="0" collapsed="false">
      <c r="A65" s="19"/>
      <c r="B65" s="25"/>
      <c r="C65" s="19"/>
      <c r="D65" s="154" t="s">
        <v>47</v>
      </c>
      <c r="E65" s="160"/>
      <c r="F65" s="160"/>
      <c r="G65" s="154" t="s">
        <v>48</v>
      </c>
      <c r="H65" s="160"/>
      <c r="I65" s="160"/>
      <c r="J65" s="160"/>
      <c r="K65" s="160"/>
      <c r="L65" s="50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6" customFormat="true" ht="12.8" hidden="false" customHeight="false" outlineLevel="0" collapsed="false">
      <c r="A76" s="19"/>
      <c r="B76" s="25"/>
      <c r="C76" s="19"/>
      <c r="D76" s="156" t="s">
        <v>45</v>
      </c>
      <c r="E76" s="157"/>
      <c r="F76" s="158" t="s">
        <v>46</v>
      </c>
      <c r="G76" s="156" t="s">
        <v>45</v>
      </c>
      <c r="H76" s="157"/>
      <c r="I76" s="157"/>
      <c r="J76" s="159" t="s">
        <v>46</v>
      </c>
      <c r="K76" s="157"/>
      <c r="L76" s="50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="26" customFormat="true" ht="14.4" hidden="false" customHeight="true" outlineLevel="0" collapsed="false">
      <c r="A77" s="19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50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="26" customFormat="true" ht="6.95" hidden="false" customHeight="true" outlineLevel="0" collapsed="false">
      <c r="A81" s="19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50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="26" customFormat="true" ht="24.95" hidden="false" customHeight="true" outlineLevel="0" collapsed="false">
      <c r="A82" s="19"/>
      <c r="B82" s="20"/>
      <c r="C82" s="9" t="s">
        <v>131</v>
      </c>
      <c r="D82" s="21"/>
      <c r="E82" s="21"/>
      <c r="F82" s="21"/>
      <c r="G82" s="21"/>
      <c r="H82" s="21"/>
      <c r="I82" s="21"/>
      <c r="J82" s="21"/>
      <c r="K82" s="21"/>
      <c r="L82" s="50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="26" customFormat="true" ht="6.95" hidden="false" customHeight="true" outlineLevel="0" collapsed="false">
      <c r="A83" s="19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50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="26" customFormat="true" ht="12" hidden="false" customHeight="true" outlineLevel="0" collapsed="false">
      <c r="A84" s="19"/>
      <c r="B84" s="20"/>
      <c r="C84" s="15" t="s">
        <v>12</v>
      </c>
      <c r="D84" s="21"/>
      <c r="E84" s="21"/>
      <c r="F84" s="21"/>
      <c r="G84" s="21"/>
      <c r="H84" s="21"/>
      <c r="I84" s="21"/>
      <c r="J84" s="21"/>
      <c r="K84" s="21"/>
      <c r="L84" s="50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="26" customFormat="true" ht="16.5" hidden="false" customHeight="true" outlineLevel="0" collapsed="false">
      <c r="A85" s="19"/>
      <c r="B85" s="20"/>
      <c r="C85" s="21"/>
      <c r="D85" s="21"/>
      <c r="E85" s="165" t="str">
        <f aca="false">E7</f>
        <v>REKONŠTRUKCIA KULTÚRNEHO DOMU V OBCI NOVÝ RUSKOV</v>
      </c>
      <c r="F85" s="165"/>
      <c r="G85" s="165"/>
      <c r="H85" s="165"/>
      <c r="I85" s="21"/>
      <c r="J85" s="21"/>
      <c r="K85" s="21"/>
      <c r="L85" s="50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="26" customFormat="true" ht="12" hidden="false" customHeight="true" outlineLevel="0" collapsed="false">
      <c r="A86" s="19"/>
      <c r="B86" s="20"/>
      <c r="C86" s="15" t="s">
        <v>129</v>
      </c>
      <c r="D86" s="21"/>
      <c r="E86" s="21"/>
      <c r="F86" s="21"/>
      <c r="G86" s="21"/>
      <c r="H86" s="21"/>
      <c r="I86" s="21"/>
      <c r="J86" s="21"/>
      <c r="K86" s="21"/>
      <c r="L86" s="50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="26" customFormat="true" ht="16.5" hidden="false" customHeight="true" outlineLevel="0" collapsed="false">
      <c r="A87" s="19"/>
      <c r="B87" s="20"/>
      <c r="C87" s="21"/>
      <c r="D87" s="21"/>
      <c r="E87" s="65" t="str">
        <f aca="false">E9</f>
        <v>A1.6 - Zlepšenie TOK šikmej strechy</v>
      </c>
      <c r="F87" s="65"/>
      <c r="G87" s="65"/>
      <c r="H87" s="65"/>
      <c r="I87" s="21"/>
      <c r="J87" s="21"/>
      <c r="K87" s="21"/>
      <c r="L87" s="50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="26" customFormat="true" ht="6.95" hidden="false" customHeight="true" outlineLevel="0" collapsed="false">
      <c r="A88" s="19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50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="26" customFormat="true" ht="12" hidden="false" customHeight="true" outlineLevel="0" collapsed="false">
      <c r="A89" s="19"/>
      <c r="B89" s="20"/>
      <c r="C89" s="15" t="s">
        <v>16</v>
      </c>
      <c r="D89" s="21"/>
      <c r="E89" s="21"/>
      <c r="F89" s="16" t="str">
        <f aca="false">F12</f>
        <v> </v>
      </c>
      <c r="G89" s="21"/>
      <c r="H89" s="21"/>
      <c r="I89" s="15" t="s">
        <v>18</v>
      </c>
      <c r="J89" s="166" t="str">
        <f aca="false">IF(J12="","",J12)</f>
        <v>12. 2022</v>
      </c>
      <c r="K89" s="21"/>
      <c r="L89" s="50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="26" customFormat="true" ht="6.95" hidden="false" customHeight="true" outlineLevel="0" collapsed="false">
      <c r="A90" s="19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50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="26" customFormat="true" ht="15.15" hidden="false" customHeight="true" outlineLevel="0" collapsed="false">
      <c r="A91" s="19"/>
      <c r="B91" s="20"/>
      <c r="C91" s="15" t="s">
        <v>20</v>
      </c>
      <c r="D91" s="21"/>
      <c r="E91" s="21"/>
      <c r="F91" s="16" t="str">
        <f aca="false">E15</f>
        <v>Obec Nový Ruskov</v>
      </c>
      <c r="G91" s="21"/>
      <c r="H91" s="21"/>
      <c r="I91" s="15" t="s">
        <v>26</v>
      </c>
      <c r="J91" s="167" t="str">
        <f aca="false">E21</f>
        <v> </v>
      </c>
      <c r="K91" s="21"/>
      <c r="L91" s="50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="26" customFormat="true" ht="15.15" hidden="false" customHeight="true" outlineLevel="0" collapsed="false">
      <c r="A92" s="19"/>
      <c r="B92" s="20"/>
      <c r="C92" s="15" t="s">
        <v>24</v>
      </c>
      <c r="D92" s="21"/>
      <c r="E92" s="21"/>
      <c r="F92" s="16" t="str">
        <f aca="false">IF(E18="","",E18)</f>
        <v> </v>
      </c>
      <c r="G92" s="21"/>
      <c r="H92" s="21"/>
      <c r="I92" s="15" t="s">
        <v>28</v>
      </c>
      <c r="J92" s="167" t="str">
        <f aca="false">E24</f>
        <v> </v>
      </c>
      <c r="K92" s="21"/>
      <c r="L92" s="50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="26" customFormat="true" ht="10.3" hidden="false" customHeight="true" outlineLevel="0" collapsed="false">
      <c r="A93" s="19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50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="26" customFormat="true" ht="29.3" hidden="false" customHeight="true" outlineLevel="0" collapsed="false">
      <c r="A94" s="19"/>
      <c r="B94" s="20"/>
      <c r="C94" s="168" t="s">
        <v>132</v>
      </c>
      <c r="D94" s="169"/>
      <c r="E94" s="169"/>
      <c r="F94" s="169"/>
      <c r="G94" s="169"/>
      <c r="H94" s="169"/>
      <c r="I94" s="169"/>
      <c r="J94" s="170" t="s">
        <v>133</v>
      </c>
      <c r="K94" s="169"/>
      <c r="L94" s="50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="26" customFormat="true" ht="10.3" hidden="false" customHeight="true" outlineLevel="0" collapsed="false">
      <c r="A95" s="19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50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="26" customFormat="true" ht="22.8" hidden="false" customHeight="true" outlineLevel="0" collapsed="false">
      <c r="A96" s="19"/>
      <c r="B96" s="20"/>
      <c r="C96" s="171" t="s">
        <v>134</v>
      </c>
      <c r="D96" s="21"/>
      <c r="E96" s="21"/>
      <c r="F96" s="21"/>
      <c r="G96" s="21"/>
      <c r="H96" s="21"/>
      <c r="I96" s="21"/>
      <c r="J96" s="172" t="n">
        <f aca="false">J127</f>
        <v>23032.15</v>
      </c>
      <c r="K96" s="21"/>
      <c r="L96" s="50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U96" s="3" t="s">
        <v>135</v>
      </c>
    </row>
    <row r="97" s="173" customFormat="true" ht="24.95" hidden="false" customHeight="true" outlineLevel="0" collapsed="false">
      <c r="B97" s="174"/>
      <c r="C97" s="175"/>
      <c r="D97" s="176" t="s">
        <v>136</v>
      </c>
      <c r="E97" s="177"/>
      <c r="F97" s="177"/>
      <c r="G97" s="177"/>
      <c r="H97" s="177"/>
      <c r="I97" s="177"/>
      <c r="J97" s="178" t="n">
        <f aca="false">J128</f>
        <v>334.42</v>
      </c>
      <c r="K97" s="175"/>
      <c r="L97" s="179"/>
    </row>
    <row r="98" s="180" customFormat="true" ht="19.95" hidden="false" customHeight="true" outlineLevel="0" collapsed="false">
      <c r="B98" s="181"/>
      <c r="C98" s="182"/>
      <c r="D98" s="183" t="s">
        <v>138</v>
      </c>
      <c r="E98" s="184"/>
      <c r="F98" s="184"/>
      <c r="G98" s="184"/>
      <c r="H98" s="184"/>
      <c r="I98" s="184"/>
      <c r="J98" s="185" t="n">
        <f aca="false">J129</f>
        <v>334.42</v>
      </c>
      <c r="K98" s="182"/>
      <c r="L98" s="186"/>
    </row>
    <row r="99" s="173" customFormat="true" ht="24.95" hidden="false" customHeight="true" outlineLevel="0" collapsed="false">
      <c r="B99" s="174"/>
      <c r="C99" s="175"/>
      <c r="D99" s="176" t="s">
        <v>140</v>
      </c>
      <c r="E99" s="177"/>
      <c r="F99" s="177"/>
      <c r="G99" s="177"/>
      <c r="H99" s="177"/>
      <c r="I99" s="177"/>
      <c r="J99" s="178" t="n">
        <f aca="false">J135</f>
        <v>22697.73</v>
      </c>
      <c r="K99" s="175"/>
      <c r="L99" s="179"/>
    </row>
    <row r="100" s="180" customFormat="true" ht="19.95" hidden="false" customHeight="true" outlineLevel="0" collapsed="false">
      <c r="B100" s="181"/>
      <c r="C100" s="182"/>
      <c r="D100" s="183" t="s">
        <v>654</v>
      </c>
      <c r="E100" s="184"/>
      <c r="F100" s="184"/>
      <c r="G100" s="184"/>
      <c r="H100" s="184"/>
      <c r="I100" s="184"/>
      <c r="J100" s="185" t="n">
        <f aca="false">J136</f>
        <v>223.18</v>
      </c>
      <c r="K100" s="182"/>
      <c r="L100" s="186"/>
    </row>
    <row r="101" s="180" customFormat="true" ht="19.95" hidden="false" customHeight="true" outlineLevel="0" collapsed="false">
      <c r="B101" s="181"/>
      <c r="C101" s="182"/>
      <c r="D101" s="183" t="s">
        <v>320</v>
      </c>
      <c r="E101" s="184"/>
      <c r="F101" s="184"/>
      <c r="G101" s="184"/>
      <c r="H101" s="184"/>
      <c r="I101" s="184"/>
      <c r="J101" s="185" t="n">
        <f aca="false">J140</f>
        <v>5759.92</v>
      </c>
      <c r="K101" s="182"/>
      <c r="L101" s="186"/>
    </row>
    <row r="102" s="180" customFormat="true" ht="19.95" hidden="false" customHeight="true" outlineLevel="0" collapsed="false">
      <c r="B102" s="181"/>
      <c r="C102" s="182"/>
      <c r="D102" s="183" t="s">
        <v>141</v>
      </c>
      <c r="E102" s="184"/>
      <c r="F102" s="184"/>
      <c r="G102" s="184"/>
      <c r="H102" s="184"/>
      <c r="I102" s="184"/>
      <c r="J102" s="185" t="n">
        <f aca="false">J147</f>
        <v>1450.71</v>
      </c>
      <c r="K102" s="182"/>
      <c r="L102" s="186"/>
    </row>
    <row r="103" s="180" customFormat="true" ht="19.95" hidden="false" customHeight="true" outlineLevel="0" collapsed="false">
      <c r="B103" s="181"/>
      <c r="C103" s="182"/>
      <c r="D103" s="183" t="s">
        <v>655</v>
      </c>
      <c r="E103" s="184"/>
      <c r="F103" s="184"/>
      <c r="G103" s="184"/>
      <c r="H103" s="184"/>
      <c r="I103" s="184"/>
      <c r="J103" s="185" t="n">
        <f aca="false">J154</f>
        <v>7122.89</v>
      </c>
      <c r="K103" s="182"/>
      <c r="L103" s="186"/>
    </row>
    <row r="104" s="180" customFormat="true" ht="19.95" hidden="false" customHeight="true" outlineLevel="0" collapsed="false">
      <c r="B104" s="181"/>
      <c r="C104" s="182"/>
      <c r="D104" s="183" t="s">
        <v>142</v>
      </c>
      <c r="E104" s="184"/>
      <c r="F104" s="184"/>
      <c r="G104" s="184"/>
      <c r="H104" s="184"/>
      <c r="I104" s="184"/>
      <c r="J104" s="185" t="n">
        <f aca="false">J158</f>
        <v>6716.25</v>
      </c>
      <c r="K104" s="182"/>
      <c r="L104" s="186"/>
    </row>
    <row r="105" s="180" customFormat="true" ht="19.95" hidden="false" customHeight="true" outlineLevel="0" collapsed="false">
      <c r="B105" s="181"/>
      <c r="C105" s="182"/>
      <c r="D105" s="183" t="s">
        <v>523</v>
      </c>
      <c r="E105" s="184"/>
      <c r="F105" s="184"/>
      <c r="G105" s="184"/>
      <c r="H105" s="184"/>
      <c r="I105" s="184"/>
      <c r="J105" s="185" t="n">
        <f aca="false">J163</f>
        <v>612.14</v>
      </c>
      <c r="K105" s="182"/>
      <c r="L105" s="186"/>
    </row>
    <row r="106" s="180" customFormat="true" ht="19.95" hidden="false" customHeight="true" outlineLevel="0" collapsed="false">
      <c r="B106" s="181"/>
      <c r="C106" s="182"/>
      <c r="D106" s="183" t="s">
        <v>656</v>
      </c>
      <c r="E106" s="184"/>
      <c r="F106" s="184"/>
      <c r="G106" s="184"/>
      <c r="H106" s="184"/>
      <c r="I106" s="184"/>
      <c r="J106" s="185" t="n">
        <f aca="false">J170</f>
        <v>466.28</v>
      </c>
      <c r="K106" s="182"/>
      <c r="L106" s="186"/>
    </row>
    <row r="107" s="180" customFormat="true" ht="19.95" hidden="false" customHeight="true" outlineLevel="0" collapsed="false">
      <c r="B107" s="181"/>
      <c r="C107" s="182"/>
      <c r="D107" s="183" t="s">
        <v>524</v>
      </c>
      <c r="E107" s="184"/>
      <c r="F107" s="184"/>
      <c r="G107" s="184"/>
      <c r="H107" s="184"/>
      <c r="I107" s="184"/>
      <c r="J107" s="185" t="n">
        <f aca="false">J172</f>
        <v>346.36</v>
      </c>
      <c r="K107" s="182"/>
      <c r="L107" s="186"/>
    </row>
    <row r="108" s="26" customFormat="true" ht="21.85" hidden="false" customHeight="true" outlineLevel="0" collapsed="false">
      <c r="A108" s="19"/>
      <c r="B108" s="20"/>
      <c r="C108" s="21"/>
      <c r="D108" s="21"/>
      <c r="E108" s="21"/>
      <c r="F108" s="21"/>
      <c r="G108" s="21"/>
      <c r="H108" s="21"/>
      <c r="I108" s="21"/>
      <c r="J108" s="21"/>
      <c r="K108" s="21"/>
      <c r="L108" s="50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09" s="26" customFormat="true" ht="6.95" hidden="false" customHeight="true" outlineLevel="0" collapsed="false">
      <c r="A109" s="19"/>
      <c r="B109" s="53"/>
      <c r="C109" s="54"/>
      <c r="D109" s="54"/>
      <c r="E109" s="54"/>
      <c r="F109" s="54"/>
      <c r="G109" s="54"/>
      <c r="H109" s="54"/>
      <c r="I109" s="54"/>
      <c r="J109" s="54"/>
      <c r="K109" s="54"/>
      <c r="L109" s="50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3" s="26" customFormat="true" ht="6.95" hidden="false" customHeight="true" outlineLevel="0" collapsed="false">
      <c r="A113" s="19"/>
      <c r="B113" s="55"/>
      <c r="C113" s="56"/>
      <c r="D113" s="56"/>
      <c r="E113" s="56"/>
      <c r="F113" s="56"/>
      <c r="G113" s="56"/>
      <c r="H113" s="56"/>
      <c r="I113" s="56"/>
      <c r="J113" s="56"/>
      <c r="K113" s="56"/>
      <c r="L113" s="50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="26" customFormat="true" ht="24.95" hidden="false" customHeight="true" outlineLevel="0" collapsed="false">
      <c r="A114" s="19"/>
      <c r="B114" s="20"/>
      <c r="C114" s="9" t="s">
        <v>144</v>
      </c>
      <c r="D114" s="21"/>
      <c r="E114" s="21"/>
      <c r="F114" s="21"/>
      <c r="G114" s="21"/>
      <c r="H114" s="21"/>
      <c r="I114" s="21"/>
      <c r="J114" s="21"/>
      <c r="K114" s="21"/>
      <c r="L114" s="50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="26" customFormat="true" ht="6.95" hidden="false" customHeight="true" outlineLevel="0" collapsed="false">
      <c r="A115" s="19"/>
      <c r="B115" s="20"/>
      <c r="C115" s="21"/>
      <c r="D115" s="21"/>
      <c r="E115" s="21"/>
      <c r="F115" s="21"/>
      <c r="G115" s="21"/>
      <c r="H115" s="21"/>
      <c r="I115" s="21"/>
      <c r="J115" s="21"/>
      <c r="K115" s="21"/>
      <c r="L115" s="50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="26" customFormat="true" ht="12" hidden="false" customHeight="true" outlineLevel="0" collapsed="false">
      <c r="A116" s="19"/>
      <c r="B116" s="20"/>
      <c r="C116" s="15" t="s">
        <v>12</v>
      </c>
      <c r="D116" s="21"/>
      <c r="E116" s="21"/>
      <c r="F116" s="21"/>
      <c r="G116" s="21"/>
      <c r="H116" s="21"/>
      <c r="I116" s="21"/>
      <c r="J116" s="21"/>
      <c r="K116" s="21"/>
      <c r="L116" s="50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="26" customFormat="true" ht="16.5" hidden="false" customHeight="true" outlineLevel="0" collapsed="false">
      <c r="A117" s="19"/>
      <c r="B117" s="20"/>
      <c r="C117" s="21"/>
      <c r="D117" s="21"/>
      <c r="E117" s="165" t="str">
        <f aca="false">E7</f>
        <v>REKONŠTRUKCIA KULTÚRNEHO DOMU V OBCI NOVÝ RUSKOV</v>
      </c>
      <c r="F117" s="165"/>
      <c r="G117" s="165"/>
      <c r="H117" s="165"/>
      <c r="I117" s="21"/>
      <c r="J117" s="21"/>
      <c r="K117" s="21"/>
      <c r="L117" s="50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="26" customFormat="true" ht="12" hidden="false" customHeight="true" outlineLevel="0" collapsed="false">
      <c r="A118" s="19"/>
      <c r="B118" s="20"/>
      <c r="C118" s="15" t="s">
        <v>129</v>
      </c>
      <c r="D118" s="21"/>
      <c r="E118" s="21"/>
      <c r="F118" s="21"/>
      <c r="G118" s="21"/>
      <c r="H118" s="21"/>
      <c r="I118" s="21"/>
      <c r="J118" s="21"/>
      <c r="K118" s="21"/>
      <c r="L118" s="50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</row>
    <row r="119" s="26" customFormat="true" ht="16.5" hidden="false" customHeight="true" outlineLevel="0" collapsed="false">
      <c r="A119" s="19"/>
      <c r="B119" s="20"/>
      <c r="C119" s="21"/>
      <c r="D119" s="21"/>
      <c r="E119" s="65" t="str">
        <f aca="false">E9</f>
        <v>A1.6 - Zlepšenie TOK šikmej strechy</v>
      </c>
      <c r="F119" s="65"/>
      <c r="G119" s="65"/>
      <c r="H119" s="65"/>
      <c r="I119" s="21"/>
      <c r="J119" s="21"/>
      <c r="K119" s="21"/>
      <c r="L119" s="50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="26" customFormat="true" ht="6.95" hidden="false" customHeight="true" outlineLevel="0" collapsed="false">
      <c r="A120" s="19"/>
      <c r="B120" s="20"/>
      <c r="C120" s="21"/>
      <c r="D120" s="21"/>
      <c r="E120" s="21"/>
      <c r="F120" s="21"/>
      <c r="G120" s="21"/>
      <c r="H120" s="21"/>
      <c r="I120" s="21"/>
      <c r="J120" s="21"/>
      <c r="K120" s="21"/>
      <c r="L120" s="50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="26" customFormat="true" ht="12" hidden="false" customHeight="true" outlineLevel="0" collapsed="false">
      <c r="A121" s="19"/>
      <c r="B121" s="20"/>
      <c r="C121" s="15" t="s">
        <v>16</v>
      </c>
      <c r="D121" s="21"/>
      <c r="E121" s="21"/>
      <c r="F121" s="16" t="str">
        <f aca="false">F12</f>
        <v> </v>
      </c>
      <c r="G121" s="21"/>
      <c r="H121" s="21"/>
      <c r="I121" s="15" t="s">
        <v>18</v>
      </c>
      <c r="J121" s="166" t="str">
        <f aca="false">IF(J12="","",J12)</f>
        <v>12. 2022</v>
      </c>
      <c r="K121" s="21"/>
      <c r="L121" s="50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="26" customFormat="true" ht="6.95" hidden="false" customHeight="true" outlineLevel="0" collapsed="false">
      <c r="A122" s="19"/>
      <c r="B122" s="20"/>
      <c r="C122" s="21"/>
      <c r="D122" s="21"/>
      <c r="E122" s="21"/>
      <c r="F122" s="21"/>
      <c r="G122" s="21"/>
      <c r="H122" s="21"/>
      <c r="I122" s="21"/>
      <c r="J122" s="21"/>
      <c r="K122" s="21"/>
      <c r="L122" s="50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="26" customFormat="true" ht="15.15" hidden="false" customHeight="true" outlineLevel="0" collapsed="false">
      <c r="A123" s="19"/>
      <c r="B123" s="20"/>
      <c r="C123" s="15" t="s">
        <v>20</v>
      </c>
      <c r="D123" s="21"/>
      <c r="E123" s="21"/>
      <c r="F123" s="16" t="str">
        <f aca="false">E15</f>
        <v>Obec Nový Ruskov</v>
      </c>
      <c r="G123" s="21"/>
      <c r="H123" s="21"/>
      <c r="I123" s="15" t="s">
        <v>26</v>
      </c>
      <c r="J123" s="167" t="str">
        <f aca="false">E21</f>
        <v> </v>
      </c>
      <c r="K123" s="21"/>
      <c r="L123" s="50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</row>
    <row r="124" s="26" customFormat="true" ht="15.15" hidden="false" customHeight="true" outlineLevel="0" collapsed="false">
      <c r="A124" s="19"/>
      <c r="B124" s="20"/>
      <c r="C124" s="15" t="s">
        <v>24</v>
      </c>
      <c r="D124" s="21"/>
      <c r="E124" s="21"/>
      <c r="F124" s="16" t="str">
        <f aca="false">IF(E18="","",E18)</f>
        <v> </v>
      </c>
      <c r="G124" s="21"/>
      <c r="H124" s="21"/>
      <c r="I124" s="15" t="s">
        <v>28</v>
      </c>
      <c r="J124" s="167" t="str">
        <f aca="false">E24</f>
        <v> </v>
      </c>
      <c r="K124" s="21"/>
      <c r="L124" s="50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</row>
    <row r="125" s="26" customFormat="true" ht="10.3" hidden="false" customHeight="true" outlineLevel="0" collapsed="false">
      <c r="A125" s="19"/>
      <c r="B125" s="20"/>
      <c r="C125" s="21"/>
      <c r="D125" s="21"/>
      <c r="E125" s="21"/>
      <c r="F125" s="21"/>
      <c r="G125" s="21"/>
      <c r="H125" s="21"/>
      <c r="I125" s="21"/>
      <c r="J125" s="21"/>
      <c r="K125" s="21"/>
      <c r="L125" s="50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</row>
    <row r="126" s="194" customFormat="true" ht="29.3" hidden="false" customHeight="true" outlineLevel="0" collapsed="false">
      <c r="A126" s="187"/>
      <c r="B126" s="188"/>
      <c r="C126" s="189" t="s">
        <v>145</v>
      </c>
      <c r="D126" s="190" t="s">
        <v>55</v>
      </c>
      <c r="E126" s="190" t="s">
        <v>51</v>
      </c>
      <c r="F126" s="190" t="s">
        <v>52</v>
      </c>
      <c r="G126" s="190" t="s">
        <v>146</v>
      </c>
      <c r="H126" s="190" t="s">
        <v>147</v>
      </c>
      <c r="I126" s="190" t="s">
        <v>148</v>
      </c>
      <c r="J126" s="191" t="s">
        <v>133</v>
      </c>
      <c r="K126" s="192" t="s">
        <v>149</v>
      </c>
      <c r="L126" s="193"/>
      <c r="M126" s="83"/>
      <c r="N126" s="84" t="s">
        <v>34</v>
      </c>
      <c r="O126" s="84" t="s">
        <v>150</v>
      </c>
      <c r="P126" s="84" t="s">
        <v>151</v>
      </c>
      <c r="Q126" s="84" t="s">
        <v>152</v>
      </c>
      <c r="R126" s="84" t="s">
        <v>153</v>
      </c>
      <c r="S126" s="84" t="s">
        <v>154</v>
      </c>
      <c r="T126" s="85" t="s">
        <v>155</v>
      </c>
      <c r="U126" s="187"/>
      <c r="V126" s="187"/>
      <c r="W126" s="187"/>
      <c r="X126" s="187"/>
      <c r="Y126" s="187"/>
      <c r="Z126" s="187"/>
      <c r="AA126" s="187"/>
      <c r="AB126" s="187"/>
      <c r="AC126" s="187"/>
      <c r="AD126" s="187"/>
      <c r="AE126" s="187"/>
    </row>
    <row r="127" s="26" customFormat="true" ht="22.8" hidden="false" customHeight="true" outlineLevel="0" collapsed="false">
      <c r="A127" s="19"/>
      <c r="B127" s="20"/>
      <c r="C127" s="91" t="s">
        <v>134</v>
      </c>
      <c r="D127" s="21"/>
      <c r="E127" s="21"/>
      <c r="F127" s="21"/>
      <c r="G127" s="21"/>
      <c r="H127" s="21"/>
      <c r="I127" s="21"/>
      <c r="J127" s="195" t="n">
        <f aca="false">BK127</f>
        <v>23032.15</v>
      </c>
      <c r="K127" s="21"/>
      <c r="L127" s="25"/>
      <c r="M127" s="86"/>
      <c r="N127" s="196"/>
      <c r="O127" s="87"/>
      <c r="P127" s="197" t="n">
        <f aca="false">P128+P135</f>
        <v>512.277374462</v>
      </c>
      <c r="Q127" s="87"/>
      <c r="R127" s="197" t="n">
        <f aca="false">R128+R135</f>
        <v>6.72727973</v>
      </c>
      <c r="S127" s="87"/>
      <c r="T127" s="198" t="n">
        <f aca="false">T128+T135</f>
        <v>3.2232288</v>
      </c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T127" s="3" t="s">
        <v>69</v>
      </c>
      <c r="AU127" s="3" t="s">
        <v>135</v>
      </c>
      <c r="BK127" s="199" t="n">
        <f aca="false">BK128+BK135</f>
        <v>23032.15</v>
      </c>
    </row>
    <row r="128" s="200" customFormat="true" ht="25.9" hidden="false" customHeight="true" outlineLevel="0" collapsed="false">
      <c r="B128" s="201"/>
      <c r="C128" s="202"/>
      <c r="D128" s="203" t="s">
        <v>69</v>
      </c>
      <c r="E128" s="204" t="s">
        <v>156</v>
      </c>
      <c r="F128" s="204" t="s">
        <v>157</v>
      </c>
      <c r="G128" s="202"/>
      <c r="H128" s="202"/>
      <c r="I128" s="202"/>
      <c r="J128" s="205" t="n">
        <f aca="false">BK128</f>
        <v>334.42</v>
      </c>
      <c r="K128" s="202"/>
      <c r="L128" s="206"/>
      <c r="M128" s="207"/>
      <c r="N128" s="208"/>
      <c r="O128" s="208"/>
      <c r="P128" s="209" t="n">
        <f aca="false">P129</f>
        <v>7.86412</v>
      </c>
      <c r="Q128" s="208"/>
      <c r="R128" s="209" t="n">
        <f aca="false">R129</f>
        <v>0</v>
      </c>
      <c r="S128" s="208"/>
      <c r="T128" s="210" t="n">
        <f aca="false">T129</f>
        <v>0</v>
      </c>
      <c r="AR128" s="211" t="s">
        <v>78</v>
      </c>
      <c r="AT128" s="212" t="s">
        <v>69</v>
      </c>
      <c r="AU128" s="212" t="s">
        <v>70</v>
      </c>
      <c r="AY128" s="211" t="s">
        <v>158</v>
      </c>
      <c r="BK128" s="213" t="n">
        <f aca="false">BK129</f>
        <v>334.42</v>
      </c>
    </row>
    <row r="129" s="200" customFormat="true" ht="22.8" hidden="false" customHeight="true" outlineLevel="0" collapsed="false">
      <c r="B129" s="201"/>
      <c r="C129" s="202"/>
      <c r="D129" s="203" t="s">
        <v>69</v>
      </c>
      <c r="E129" s="214" t="s">
        <v>187</v>
      </c>
      <c r="F129" s="214" t="s">
        <v>192</v>
      </c>
      <c r="G129" s="202"/>
      <c r="H129" s="202"/>
      <c r="I129" s="202"/>
      <c r="J129" s="215" t="n">
        <f aca="false">BK129</f>
        <v>334.42</v>
      </c>
      <c r="K129" s="202"/>
      <c r="L129" s="206"/>
      <c r="M129" s="207"/>
      <c r="N129" s="208"/>
      <c r="O129" s="208"/>
      <c r="P129" s="209" t="n">
        <f aca="false">SUM(P130:P134)</f>
        <v>7.86412</v>
      </c>
      <c r="Q129" s="208"/>
      <c r="R129" s="209" t="n">
        <f aca="false">SUM(R130:R134)</f>
        <v>0</v>
      </c>
      <c r="S129" s="208"/>
      <c r="T129" s="210" t="n">
        <f aca="false">SUM(T130:T134)</f>
        <v>0</v>
      </c>
      <c r="AR129" s="211" t="s">
        <v>78</v>
      </c>
      <c r="AT129" s="212" t="s">
        <v>69</v>
      </c>
      <c r="AU129" s="212" t="s">
        <v>78</v>
      </c>
      <c r="AY129" s="211" t="s">
        <v>158</v>
      </c>
      <c r="BK129" s="213" t="n">
        <f aca="false">SUM(BK130:BK134)</f>
        <v>334.42</v>
      </c>
    </row>
    <row r="130" s="26" customFormat="true" ht="24.15" hidden="false" customHeight="true" outlineLevel="0" collapsed="false">
      <c r="A130" s="19"/>
      <c r="B130" s="20"/>
      <c r="C130" s="216" t="s">
        <v>78</v>
      </c>
      <c r="D130" s="216" t="s">
        <v>162</v>
      </c>
      <c r="E130" s="217" t="s">
        <v>228</v>
      </c>
      <c r="F130" s="218" t="s">
        <v>229</v>
      </c>
      <c r="G130" s="219" t="s">
        <v>230</v>
      </c>
      <c r="H130" s="220" t="n">
        <v>3.223</v>
      </c>
      <c r="I130" s="221" t="n">
        <v>11.47</v>
      </c>
      <c r="J130" s="221" t="n">
        <f aca="false">ROUND(I130*H130,2)</f>
        <v>36.97</v>
      </c>
      <c r="K130" s="222"/>
      <c r="L130" s="25"/>
      <c r="M130" s="223"/>
      <c r="N130" s="224" t="s">
        <v>36</v>
      </c>
      <c r="O130" s="225" t="n">
        <v>0.882</v>
      </c>
      <c r="P130" s="225" t="n">
        <f aca="false">O130*H130</f>
        <v>2.842686</v>
      </c>
      <c r="Q130" s="225" t="n">
        <v>0</v>
      </c>
      <c r="R130" s="225" t="n">
        <f aca="false">Q130*H130</f>
        <v>0</v>
      </c>
      <c r="S130" s="225" t="n">
        <v>0</v>
      </c>
      <c r="T130" s="226" t="n">
        <f aca="false">S130*H130</f>
        <v>0</v>
      </c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R130" s="227" t="s">
        <v>166</v>
      </c>
      <c r="AT130" s="227" t="s">
        <v>162</v>
      </c>
      <c r="AU130" s="227" t="s">
        <v>161</v>
      </c>
      <c r="AY130" s="3" t="s">
        <v>158</v>
      </c>
      <c r="BE130" s="228" t="n">
        <f aca="false">IF(N130="základná",J130,0)</f>
        <v>0</v>
      </c>
      <c r="BF130" s="228" t="n">
        <f aca="false">IF(N130="znížená",J130,0)</f>
        <v>36.97</v>
      </c>
      <c r="BG130" s="228" t="n">
        <f aca="false">IF(N130="zákl. prenesená",J130,0)</f>
        <v>0</v>
      </c>
      <c r="BH130" s="228" t="n">
        <f aca="false">IF(N130="zníž. prenesená",J130,0)</f>
        <v>0</v>
      </c>
      <c r="BI130" s="228" t="n">
        <f aca="false">IF(N130="nulová",J130,0)</f>
        <v>0</v>
      </c>
      <c r="BJ130" s="3" t="s">
        <v>161</v>
      </c>
      <c r="BK130" s="228" t="n">
        <f aca="false">ROUND(I130*H130,2)</f>
        <v>36.97</v>
      </c>
      <c r="BL130" s="3" t="s">
        <v>166</v>
      </c>
      <c r="BM130" s="227" t="s">
        <v>657</v>
      </c>
    </row>
    <row r="131" s="26" customFormat="true" ht="21.75" hidden="false" customHeight="true" outlineLevel="0" collapsed="false">
      <c r="A131" s="19"/>
      <c r="B131" s="20"/>
      <c r="C131" s="216" t="s">
        <v>161</v>
      </c>
      <c r="D131" s="216" t="s">
        <v>162</v>
      </c>
      <c r="E131" s="217" t="s">
        <v>233</v>
      </c>
      <c r="F131" s="218" t="s">
        <v>234</v>
      </c>
      <c r="G131" s="219" t="s">
        <v>230</v>
      </c>
      <c r="H131" s="220" t="n">
        <v>3.223</v>
      </c>
      <c r="I131" s="221" t="n">
        <v>15.61</v>
      </c>
      <c r="J131" s="221" t="n">
        <f aca="false">ROUND(I131*H131,2)</f>
        <v>50.31</v>
      </c>
      <c r="K131" s="222"/>
      <c r="L131" s="25"/>
      <c r="M131" s="223"/>
      <c r="N131" s="224" t="s">
        <v>36</v>
      </c>
      <c r="O131" s="225" t="n">
        <v>0.598</v>
      </c>
      <c r="P131" s="225" t="n">
        <f aca="false">O131*H131</f>
        <v>1.927354</v>
      </c>
      <c r="Q131" s="225" t="n">
        <v>0</v>
      </c>
      <c r="R131" s="225" t="n">
        <f aca="false">Q131*H131</f>
        <v>0</v>
      </c>
      <c r="S131" s="225" t="n">
        <v>0</v>
      </c>
      <c r="T131" s="226" t="n">
        <f aca="false">S131*H131</f>
        <v>0</v>
      </c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R131" s="227" t="s">
        <v>166</v>
      </c>
      <c r="AT131" s="227" t="s">
        <v>162</v>
      </c>
      <c r="AU131" s="227" t="s">
        <v>161</v>
      </c>
      <c r="AY131" s="3" t="s">
        <v>158</v>
      </c>
      <c r="BE131" s="228" t="n">
        <f aca="false">IF(N131="základná",J131,0)</f>
        <v>0</v>
      </c>
      <c r="BF131" s="228" t="n">
        <f aca="false">IF(N131="znížená",J131,0)</f>
        <v>50.31</v>
      </c>
      <c r="BG131" s="228" t="n">
        <f aca="false">IF(N131="zákl. prenesená",J131,0)</f>
        <v>0</v>
      </c>
      <c r="BH131" s="228" t="n">
        <f aca="false">IF(N131="zníž. prenesená",J131,0)</f>
        <v>0</v>
      </c>
      <c r="BI131" s="228" t="n">
        <f aca="false">IF(N131="nulová",J131,0)</f>
        <v>0</v>
      </c>
      <c r="BJ131" s="3" t="s">
        <v>161</v>
      </c>
      <c r="BK131" s="228" t="n">
        <f aca="false">ROUND(I131*H131,2)</f>
        <v>50.31</v>
      </c>
      <c r="BL131" s="3" t="s">
        <v>166</v>
      </c>
      <c r="BM131" s="227" t="s">
        <v>658</v>
      </c>
    </row>
    <row r="132" s="26" customFormat="true" ht="24.15" hidden="false" customHeight="true" outlineLevel="0" collapsed="false">
      <c r="A132" s="19"/>
      <c r="B132" s="20"/>
      <c r="C132" s="216" t="s">
        <v>168</v>
      </c>
      <c r="D132" s="216" t="s">
        <v>162</v>
      </c>
      <c r="E132" s="217" t="s">
        <v>237</v>
      </c>
      <c r="F132" s="218" t="s">
        <v>238</v>
      </c>
      <c r="G132" s="219" t="s">
        <v>230</v>
      </c>
      <c r="H132" s="220" t="n">
        <v>32.23</v>
      </c>
      <c r="I132" s="221" t="n">
        <v>0.51</v>
      </c>
      <c r="J132" s="221" t="n">
        <f aca="false">ROUND(I132*H132,2)</f>
        <v>16.44</v>
      </c>
      <c r="K132" s="222"/>
      <c r="L132" s="25"/>
      <c r="M132" s="223"/>
      <c r="N132" s="224" t="s">
        <v>36</v>
      </c>
      <c r="O132" s="225" t="n">
        <v>0.007</v>
      </c>
      <c r="P132" s="225" t="n">
        <f aca="false">O132*H132</f>
        <v>0.22561</v>
      </c>
      <c r="Q132" s="225" t="n">
        <v>0</v>
      </c>
      <c r="R132" s="225" t="n">
        <f aca="false">Q132*H132</f>
        <v>0</v>
      </c>
      <c r="S132" s="225" t="n">
        <v>0</v>
      </c>
      <c r="T132" s="226" t="n">
        <f aca="false">S132*H132</f>
        <v>0</v>
      </c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R132" s="227" t="s">
        <v>166</v>
      </c>
      <c r="AT132" s="227" t="s">
        <v>162</v>
      </c>
      <c r="AU132" s="227" t="s">
        <v>161</v>
      </c>
      <c r="AY132" s="3" t="s">
        <v>158</v>
      </c>
      <c r="BE132" s="228" t="n">
        <f aca="false">IF(N132="základná",J132,0)</f>
        <v>0</v>
      </c>
      <c r="BF132" s="228" t="n">
        <f aca="false">IF(N132="znížená",J132,0)</f>
        <v>16.44</v>
      </c>
      <c r="BG132" s="228" t="n">
        <f aca="false">IF(N132="zákl. prenesená",J132,0)</f>
        <v>0</v>
      </c>
      <c r="BH132" s="228" t="n">
        <f aca="false">IF(N132="zníž. prenesená",J132,0)</f>
        <v>0</v>
      </c>
      <c r="BI132" s="228" t="n">
        <f aca="false">IF(N132="nulová",J132,0)</f>
        <v>0</v>
      </c>
      <c r="BJ132" s="3" t="s">
        <v>161</v>
      </c>
      <c r="BK132" s="228" t="n">
        <f aca="false">ROUND(I132*H132,2)</f>
        <v>16.44</v>
      </c>
      <c r="BL132" s="3" t="s">
        <v>166</v>
      </c>
      <c r="BM132" s="227" t="s">
        <v>659</v>
      </c>
    </row>
    <row r="133" s="26" customFormat="true" ht="24.15" hidden="false" customHeight="true" outlineLevel="0" collapsed="false">
      <c r="A133" s="19"/>
      <c r="B133" s="20"/>
      <c r="C133" s="216" t="s">
        <v>166</v>
      </c>
      <c r="D133" s="216" t="s">
        <v>162</v>
      </c>
      <c r="E133" s="217" t="s">
        <v>363</v>
      </c>
      <c r="F133" s="218" t="s">
        <v>364</v>
      </c>
      <c r="G133" s="219" t="s">
        <v>230</v>
      </c>
      <c r="H133" s="220" t="n">
        <v>3.223</v>
      </c>
      <c r="I133" s="221" t="n">
        <v>11.58</v>
      </c>
      <c r="J133" s="221" t="n">
        <f aca="false">ROUND(I133*H133,2)</f>
        <v>37.32</v>
      </c>
      <c r="K133" s="222"/>
      <c r="L133" s="25"/>
      <c r="M133" s="223"/>
      <c r="N133" s="224" t="s">
        <v>36</v>
      </c>
      <c r="O133" s="225" t="n">
        <v>0.89</v>
      </c>
      <c r="P133" s="225" t="n">
        <f aca="false">O133*H133</f>
        <v>2.86847</v>
      </c>
      <c r="Q133" s="225" t="n">
        <v>0</v>
      </c>
      <c r="R133" s="225" t="n">
        <f aca="false">Q133*H133</f>
        <v>0</v>
      </c>
      <c r="S133" s="225" t="n">
        <v>0</v>
      </c>
      <c r="T133" s="226" t="n">
        <f aca="false">S133*H133</f>
        <v>0</v>
      </c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R133" s="227" t="s">
        <v>166</v>
      </c>
      <c r="AT133" s="227" t="s">
        <v>162</v>
      </c>
      <c r="AU133" s="227" t="s">
        <v>161</v>
      </c>
      <c r="AY133" s="3" t="s">
        <v>158</v>
      </c>
      <c r="BE133" s="228" t="n">
        <f aca="false">IF(N133="základná",J133,0)</f>
        <v>0</v>
      </c>
      <c r="BF133" s="228" t="n">
        <f aca="false">IF(N133="znížená",J133,0)</f>
        <v>37.32</v>
      </c>
      <c r="BG133" s="228" t="n">
        <f aca="false">IF(N133="zákl. prenesená",J133,0)</f>
        <v>0</v>
      </c>
      <c r="BH133" s="228" t="n">
        <f aca="false">IF(N133="zníž. prenesená",J133,0)</f>
        <v>0</v>
      </c>
      <c r="BI133" s="228" t="n">
        <f aca="false">IF(N133="nulová",J133,0)</f>
        <v>0</v>
      </c>
      <c r="BJ133" s="3" t="s">
        <v>161</v>
      </c>
      <c r="BK133" s="228" t="n">
        <f aca="false">ROUND(I133*H133,2)</f>
        <v>37.32</v>
      </c>
      <c r="BL133" s="3" t="s">
        <v>166</v>
      </c>
      <c r="BM133" s="227" t="s">
        <v>660</v>
      </c>
    </row>
    <row r="134" s="26" customFormat="true" ht="24.15" hidden="false" customHeight="true" outlineLevel="0" collapsed="false">
      <c r="A134" s="19"/>
      <c r="B134" s="20"/>
      <c r="C134" s="216" t="s">
        <v>339</v>
      </c>
      <c r="D134" s="216" t="s">
        <v>162</v>
      </c>
      <c r="E134" s="217" t="s">
        <v>245</v>
      </c>
      <c r="F134" s="218" t="s">
        <v>246</v>
      </c>
      <c r="G134" s="219" t="s">
        <v>230</v>
      </c>
      <c r="H134" s="220" t="n">
        <v>3.223</v>
      </c>
      <c r="I134" s="221" t="n">
        <v>60</v>
      </c>
      <c r="J134" s="221" t="n">
        <f aca="false">ROUND(I134*H134,2)</f>
        <v>193.38</v>
      </c>
      <c r="K134" s="222"/>
      <c r="L134" s="25"/>
      <c r="M134" s="223"/>
      <c r="N134" s="224" t="s">
        <v>36</v>
      </c>
      <c r="O134" s="225" t="n">
        <v>0</v>
      </c>
      <c r="P134" s="225" t="n">
        <f aca="false">O134*H134</f>
        <v>0</v>
      </c>
      <c r="Q134" s="225" t="n">
        <v>0</v>
      </c>
      <c r="R134" s="225" t="n">
        <f aca="false">Q134*H134</f>
        <v>0</v>
      </c>
      <c r="S134" s="225" t="n">
        <v>0</v>
      </c>
      <c r="T134" s="226" t="n">
        <f aca="false">S134*H134</f>
        <v>0</v>
      </c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R134" s="227" t="s">
        <v>166</v>
      </c>
      <c r="AT134" s="227" t="s">
        <v>162</v>
      </c>
      <c r="AU134" s="227" t="s">
        <v>161</v>
      </c>
      <c r="AY134" s="3" t="s">
        <v>158</v>
      </c>
      <c r="BE134" s="228" t="n">
        <f aca="false">IF(N134="základná",J134,0)</f>
        <v>0</v>
      </c>
      <c r="BF134" s="228" t="n">
        <f aca="false">IF(N134="znížená",J134,0)</f>
        <v>193.38</v>
      </c>
      <c r="BG134" s="228" t="n">
        <f aca="false">IF(N134="zákl. prenesená",J134,0)</f>
        <v>0</v>
      </c>
      <c r="BH134" s="228" t="n">
        <f aca="false">IF(N134="zníž. prenesená",J134,0)</f>
        <v>0</v>
      </c>
      <c r="BI134" s="228" t="n">
        <f aca="false">IF(N134="nulová",J134,0)</f>
        <v>0</v>
      </c>
      <c r="BJ134" s="3" t="s">
        <v>161</v>
      </c>
      <c r="BK134" s="228" t="n">
        <f aca="false">ROUND(I134*H134,2)</f>
        <v>193.38</v>
      </c>
      <c r="BL134" s="3" t="s">
        <v>166</v>
      </c>
      <c r="BM134" s="227" t="s">
        <v>661</v>
      </c>
    </row>
    <row r="135" s="200" customFormat="true" ht="25.9" hidden="false" customHeight="true" outlineLevel="0" collapsed="false">
      <c r="B135" s="201"/>
      <c r="C135" s="202"/>
      <c r="D135" s="203" t="s">
        <v>69</v>
      </c>
      <c r="E135" s="204" t="s">
        <v>254</v>
      </c>
      <c r="F135" s="204" t="s">
        <v>255</v>
      </c>
      <c r="G135" s="202"/>
      <c r="H135" s="202"/>
      <c r="I135" s="202"/>
      <c r="J135" s="205" t="n">
        <f aca="false">BK135</f>
        <v>22697.73</v>
      </c>
      <c r="K135" s="202"/>
      <c r="L135" s="206"/>
      <c r="M135" s="207"/>
      <c r="N135" s="208"/>
      <c r="O135" s="208"/>
      <c r="P135" s="209" t="n">
        <f aca="false">P136+P140+P147+P154+P158+P163+P170+P172</f>
        <v>504.413254462</v>
      </c>
      <c r="Q135" s="208"/>
      <c r="R135" s="209" t="n">
        <f aca="false">R136+R140+R147+R154+R158+R163+R170+R172</f>
        <v>6.72727973</v>
      </c>
      <c r="S135" s="208"/>
      <c r="T135" s="210" t="n">
        <f aca="false">T136+T140+T147+T154+T158+T163+T170+T172</f>
        <v>3.2232288</v>
      </c>
      <c r="AR135" s="211" t="s">
        <v>161</v>
      </c>
      <c r="AT135" s="212" t="s">
        <v>69</v>
      </c>
      <c r="AU135" s="212" t="s">
        <v>70</v>
      </c>
      <c r="AY135" s="211" t="s">
        <v>158</v>
      </c>
      <c r="BK135" s="213" t="n">
        <f aca="false">BK136+BK140+BK147+BK154+BK158+BK163+BK170+BK172</f>
        <v>22697.73</v>
      </c>
    </row>
    <row r="136" s="200" customFormat="true" ht="22.8" hidden="false" customHeight="true" outlineLevel="0" collapsed="false">
      <c r="B136" s="201"/>
      <c r="C136" s="202"/>
      <c r="D136" s="203" t="s">
        <v>69</v>
      </c>
      <c r="E136" s="214" t="s">
        <v>662</v>
      </c>
      <c r="F136" s="214" t="s">
        <v>663</v>
      </c>
      <c r="G136" s="202"/>
      <c r="H136" s="202"/>
      <c r="I136" s="202"/>
      <c r="J136" s="215" t="n">
        <f aca="false">BK136</f>
        <v>223.18</v>
      </c>
      <c r="K136" s="202"/>
      <c r="L136" s="206"/>
      <c r="M136" s="207"/>
      <c r="N136" s="208"/>
      <c r="O136" s="208"/>
      <c r="P136" s="209" t="n">
        <f aca="false">SUM(P137:P139)</f>
        <v>6.30357042</v>
      </c>
      <c r="Q136" s="208"/>
      <c r="R136" s="209" t="n">
        <f aca="false">SUM(R137:R139)</f>
        <v>0</v>
      </c>
      <c r="S136" s="208"/>
      <c r="T136" s="210" t="n">
        <f aca="false">SUM(T137:T139)</f>
        <v>0.756126</v>
      </c>
      <c r="AR136" s="211" t="s">
        <v>161</v>
      </c>
      <c r="AT136" s="212" t="s">
        <v>69</v>
      </c>
      <c r="AU136" s="212" t="s">
        <v>78</v>
      </c>
      <c r="AY136" s="211" t="s">
        <v>158</v>
      </c>
      <c r="BK136" s="213" t="n">
        <f aca="false">SUM(BK137:BK139)</f>
        <v>223.18</v>
      </c>
    </row>
    <row r="137" s="26" customFormat="true" ht="21.75" hidden="false" customHeight="true" outlineLevel="0" collapsed="false">
      <c r="A137" s="19"/>
      <c r="B137" s="20"/>
      <c r="C137" s="216" t="s">
        <v>282</v>
      </c>
      <c r="D137" s="216" t="s">
        <v>162</v>
      </c>
      <c r="E137" s="217" t="s">
        <v>664</v>
      </c>
      <c r="F137" s="218" t="s">
        <v>665</v>
      </c>
      <c r="G137" s="219" t="s">
        <v>165</v>
      </c>
      <c r="H137" s="220" t="n">
        <v>126.021</v>
      </c>
      <c r="I137" s="221" t="n">
        <v>1.06</v>
      </c>
      <c r="J137" s="221" t="n">
        <f aca="false">ROUND(I137*H137,2)</f>
        <v>133.58</v>
      </c>
      <c r="K137" s="222"/>
      <c r="L137" s="25"/>
      <c r="M137" s="223"/>
      <c r="N137" s="224" t="s">
        <v>36</v>
      </c>
      <c r="O137" s="225" t="n">
        <v>0.04402</v>
      </c>
      <c r="P137" s="225" t="n">
        <f aca="false">O137*H137</f>
        <v>5.54744442</v>
      </c>
      <c r="Q137" s="225" t="n">
        <v>0</v>
      </c>
      <c r="R137" s="225" t="n">
        <f aca="false">Q137*H137</f>
        <v>0</v>
      </c>
      <c r="S137" s="225" t="n">
        <v>0</v>
      </c>
      <c r="T137" s="226" t="n">
        <f aca="false">S137*H137</f>
        <v>0</v>
      </c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R137" s="227" t="s">
        <v>261</v>
      </c>
      <c r="AT137" s="227" t="s">
        <v>162</v>
      </c>
      <c r="AU137" s="227" t="s">
        <v>161</v>
      </c>
      <c r="AY137" s="3" t="s">
        <v>158</v>
      </c>
      <c r="BE137" s="228" t="n">
        <f aca="false">IF(N137="základná",J137,0)</f>
        <v>0</v>
      </c>
      <c r="BF137" s="228" t="n">
        <f aca="false">IF(N137="znížená",J137,0)</f>
        <v>133.58</v>
      </c>
      <c r="BG137" s="228" t="n">
        <f aca="false">IF(N137="zákl. prenesená",J137,0)</f>
        <v>0</v>
      </c>
      <c r="BH137" s="228" t="n">
        <f aca="false">IF(N137="zníž. prenesená",J137,0)</f>
        <v>0</v>
      </c>
      <c r="BI137" s="228" t="n">
        <f aca="false">IF(N137="nulová",J137,0)</f>
        <v>0</v>
      </c>
      <c r="BJ137" s="3" t="s">
        <v>161</v>
      </c>
      <c r="BK137" s="228" t="n">
        <f aca="false">ROUND(I137*H137,2)</f>
        <v>133.58</v>
      </c>
      <c r="BL137" s="3" t="s">
        <v>261</v>
      </c>
      <c r="BM137" s="227" t="s">
        <v>666</v>
      </c>
    </row>
    <row r="138" s="26" customFormat="true" ht="24.15" hidden="false" customHeight="true" outlineLevel="0" collapsed="false">
      <c r="A138" s="19"/>
      <c r="B138" s="20"/>
      <c r="C138" s="229" t="s">
        <v>179</v>
      </c>
      <c r="D138" s="229" t="s">
        <v>220</v>
      </c>
      <c r="E138" s="230" t="s">
        <v>667</v>
      </c>
      <c r="F138" s="231" t="s">
        <v>668</v>
      </c>
      <c r="G138" s="232" t="s">
        <v>165</v>
      </c>
      <c r="H138" s="233" t="n">
        <v>144.924</v>
      </c>
      <c r="I138" s="234" t="n">
        <v>0.54</v>
      </c>
      <c r="J138" s="234" t="n">
        <f aca="false">ROUND(I138*H138,2)</f>
        <v>78.26</v>
      </c>
      <c r="K138" s="235"/>
      <c r="L138" s="236"/>
      <c r="M138" s="237"/>
      <c r="N138" s="238" t="s">
        <v>36</v>
      </c>
      <c r="O138" s="225" t="n">
        <v>0</v>
      </c>
      <c r="P138" s="225" t="n">
        <f aca="false">O138*H138</f>
        <v>0</v>
      </c>
      <c r="Q138" s="225" t="n">
        <v>0</v>
      </c>
      <c r="R138" s="225" t="n">
        <f aca="false">Q138*H138</f>
        <v>0</v>
      </c>
      <c r="S138" s="225" t="n">
        <v>0</v>
      </c>
      <c r="T138" s="226" t="n">
        <f aca="false">S138*H138</f>
        <v>0</v>
      </c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R138" s="227" t="s">
        <v>224</v>
      </c>
      <c r="AT138" s="227" t="s">
        <v>220</v>
      </c>
      <c r="AU138" s="227" t="s">
        <v>161</v>
      </c>
      <c r="AY138" s="3" t="s">
        <v>158</v>
      </c>
      <c r="BE138" s="228" t="n">
        <f aca="false">IF(N138="základná",J138,0)</f>
        <v>0</v>
      </c>
      <c r="BF138" s="228" t="n">
        <f aca="false">IF(N138="znížená",J138,0)</f>
        <v>78.26</v>
      </c>
      <c r="BG138" s="228" t="n">
        <f aca="false">IF(N138="zákl. prenesená",J138,0)</f>
        <v>0</v>
      </c>
      <c r="BH138" s="228" t="n">
        <f aca="false">IF(N138="zníž. prenesená",J138,0)</f>
        <v>0</v>
      </c>
      <c r="BI138" s="228" t="n">
        <f aca="false">IF(N138="nulová",J138,0)</f>
        <v>0</v>
      </c>
      <c r="BJ138" s="3" t="s">
        <v>161</v>
      </c>
      <c r="BK138" s="228" t="n">
        <f aca="false">ROUND(I138*H138,2)</f>
        <v>78.26</v>
      </c>
      <c r="BL138" s="3" t="s">
        <v>261</v>
      </c>
      <c r="BM138" s="227" t="s">
        <v>669</v>
      </c>
    </row>
    <row r="139" s="26" customFormat="true" ht="24.15" hidden="false" customHeight="true" outlineLevel="0" collapsed="false">
      <c r="A139" s="19"/>
      <c r="B139" s="20"/>
      <c r="C139" s="216" t="s">
        <v>219</v>
      </c>
      <c r="D139" s="216" t="s">
        <v>162</v>
      </c>
      <c r="E139" s="217" t="s">
        <v>670</v>
      </c>
      <c r="F139" s="218" t="s">
        <v>671</v>
      </c>
      <c r="G139" s="219" t="s">
        <v>165</v>
      </c>
      <c r="H139" s="220" t="n">
        <v>126.021</v>
      </c>
      <c r="I139" s="221" t="n">
        <v>0.09</v>
      </c>
      <c r="J139" s="221" t="n">
        <f aca="false">ROUND(I139*H139,2)</f>
        <v>11.34</v>
      </c>
      <c r="K139" s="222"/>
      <c r="L139" s="25"/>
      <c r="M139" s="223"/>
      <c r="N139" s="224" t="s">
        <v>36</v>
      </c>
      <c r="O139" s="225" t="n">
        <v>0.006</v>
      </c>
      <c r="P139" s="225" t="n">
        <f aca="false">O139*H139</f>
        <v>0.756126</v>
      </c>
      <c r="Q139" s="225" t="n">
        <v>0</v>
      </c>
      <c r="R139" s="225" t="n">
        <f aca="false">Q139*H139</f>
        <v>0</v>
      </c>
      <c r="S139" s="225" t="n">
        <v>0.006</v>
      </c>
      <c r="T139" s="226" t="n">
        <f aca="false">S139*H139</f>
        <v>0.756126</v>
      </c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R139" s="227" t="s">
        <v>261</v>
      </c>
      <c r="AT139" s="227" t="s">
        <v>162</v>
      </c>
      <c r="AU139" s="227" t="s">
        <v>161</v>
      </c>
      <c r="AY139" s="3" t="s">
        <v>158</v>
      </c>
      <c r="BE139" s="228" t="n">
        <f aca="false">IF(N139="základná",J139,0)</f>
        <v>0</v>
      </c>
      <c r="BF139" s="228" t="n">
        <f aca="false">IF(N139="znížená",J139,0)</f>
        <v>11.34</v>
      </c>
      <c r="BG139" s="228" t="n">
        <f aca="false">IF(N139="zákl. prenesená",J139,0)</f>
        <v>0</v>
      </c>
      <c r="BH139" s="228" t="n">
        <f aca="false">IF(N139="zníž. prenesená",J139,0)</f>
        <v>0</v>
      </c>
      <c r="BI139" s="228" t="n">
        <f aca="false">IF(N139="nulová",J139,0)</f>
        <v>0</v>
      </c>
      <c r="BJ139" s="3" t="s">
        <v>161</v>
      </c>
      <c r="BK139" s="228" t="n">
        <f aca="false">ROUND(I139*H139,2)</f>
        <v>11.34</v>
      </c>
      <c r="BL139" s="3" t="s">
        <v>261</v>
      </c>
      <c r="BM139" s="227" t="s">
        <v>672</v>
      </c>
    </row>
    <row r="140" s="200" customFormat="true" ht="22.8" hidden="false" customHeight="true" outlineLevel="0" collapsed="false">
      <c r="B140" s="201"/>
      <c r="C140" s="202"/>
      <c r="D140" s="203" t="s">
        <v>69</v>
      </c>
      <c r="E140" s="214" t="s">
        <v>403</v>
      </c>
      <c r="F140" s="214" t="s">
        <v>404</v>
      </c>
      <c r="G140" s="202"/>
      <c r="H140" s="202"/>
      <c r="I140" s="202"/>
      <c r="J140" s="215" t="n">
        <f aca="false">BK140</f>
        <v>5759.92</v>
      </c>
      <c r="K140" s="202"/>
      <c r="L140" s="206"/>
      <c r="M140" s="207"/>
      <c r="N140" s="208"/>
      <c r="O140" s="208"/>
      <c r="P140" s="209" t="n">
        <f aca="false">SUM(P141:P146)</f>
        <v>62.650092162</v>
      </c>
      <c r="Q140" s="208"/>
      <c r="R140" s="209" t="n">
        <f aca="false">SUM(R141:R146)</f>
        <v>0.98200305</v>
      </c>
      <c r="S140" s="208"/>
      <c r="T140" s="210" t="n">
        <f aca="false">SUM(T141:T146)</f>
        <v>0.2015664</v>
      </c>
      <c r="AR140" s="211" t="s">
        <v>161</v>
      </c>
      <c r="AT140" s="212" t="s">
        <v>69</v>
      </c>
      <c r="AU140" s="212" t="s">
        <v>78</v>
      </c>
      <c r="AY140" s="211" t="s">
        <v>158</v>
      </c>
      <c r="BK140" s="213" t="n">
        <f aca="false">SUM(BK141:BK146)</f>
        <v>5759.92</v>
      </c>
    </row>
    <row r="141" s="26" customFormat="true" ht="33" hidden="false" customHeight="true" outlineLevel="0" collapsed="false">
      <c r="A141" s="19"/>
      <c r="B141" s="20"/>
      <c r="C141" s="216" t="s">
        <v>673</v>
      </c>
      <c r="D141" s="216" t="s">
        <v>162</v>
      </c>
      <c r="E141" s="217" t="s">
        <v>674</v>
      </c>
      <c r="F141" s="218" t="s">
        <v>675</v>
      </c>
      <c r="G141" s="219" t="s">
        <v>165</v>
      </c>
      <c r="H141" s="220" t="n">
        <v>59.99</v>
      </c>
      <c r="I141" s="221" t="n">
        <v>1.24</v>
      </c>
      <c r="J141" s="221" t="n">
        <f aca="false">ROUND(I141*H141,2)</f>
        <v>74.39</v>
      </c>
      <c r="K141" s="222"/>
      <c r="L141" s="25"/>
      <c r="M141" s="223"/>
      <c r="N141" s="224" t="s">
        <v>36</v>
      </c>
      <c r="O141" s="225" t="n">
        <v>0.066</v>
      </c>
      <c r="P141" s="225" t="n">
        <f aca="false">O141*H141</f>
        <v>3.95934</v>
      </c>
      <c r="Q141" s="225" t="n">
        <v>0</v>
      </c>
      <c r="R141" s="225" t="n">
        <f aca="false">Q141*H141</f>
        <v>0</v>
      </c>
      <c r="S141" s="225" t="n">
        <v>0.00336</v>
      </c>
      <c r="T141" s="226" t="n">
        <f aca="false">S141*H141</f>
        <v>0.2015664</v>
      </c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R141" s="227" t="s">
        <v>261</v>
      </c>
      <c r="AT141" s="227" t="s">
        <v>162</v>
      </c>
      <c r="AU141" s="227" t="s">
        <v>161</v>
      </c>
      <c r="AY141" s="3" t="s">
        <v>158</v>
      </c>
      <c r="BE141" s="228" t="n">
        <f aca="false">IF(N141="základná",J141,0)</f>
        <v>0</v>
      </c>
      <c r="BF141" s="228" t="n">
        <f aca="false">IF(N141="znížená",J141,0)</f>
        <v>74.39</v>
      </c>
      <c r="BG141" s="228" t="n">
        <f aca="false">IF(N141="zákl. prenesená",J141,0)</f>
        <v>0</v>
      </c>
      <c r="BH141" s="228" t="n">
        <f aca="false">IF(N141="zníž. prenesená",J141,0)</f>
        <v>0</v>
      </c>
      <c r="BI141" s="228" t="n">
        <f aca="false">IF(N141="nulová",J141,0)</f>
        <v>0</v>
      </c>
      <c r="BJ141" s="3" t="s">
        <v>161</v>
      </c>
      <c r="BK141" s="228" t="n">
        <f aca="false">ROUND(I141*H141,2)</f>
        <v>74.39</v>
      </c>
      <c r="BL141" s="3" t="s">
        <v>261</v>
      </c>
      <c r="BM141" s="227" t="s">
        <v>676</v>
      </c>
    </row>
    <row r="142" s="26" customFormat="true" ht="37.8" hidden="false" customHeight="true" outlineLevel="0" collapsed="false">
      <c r="A142" s="19"/>
      <c r="B142" s="20"/>
      <c r="C142" s="216" t="s">
        <v>183</v>
      </c>
      <c r="D142" s="216" t="s">
        <v>162</v>
      </c>
      <c r="E142" s="217" t="s">
        <v>677</v>
      </c>
      <c r="F142" s="218" t="s">
        <v>678</v>
      </c>
      <c r="G142" s="219" t="s">
        <v>165</v>
      </c>
      <c r="H142" s="220" t="n">
        <v>126.021</v>
      </c>
      <c r="I142" s="221" t="n">
        <v>10.73</v>
      </c>
      <c r="J142" s="221" t="n">
        <f aca="false">ROUND(I142*H142,2)</f>
        <v>1352.21</v>
      </c>
      <c r="K142" s="222"/>
      <c r="L142" s="25"/>
      <c r="M142" s="223"/>
      <c r="N142" s="224" t="s">
        <v>36</v>
      </c>
      <c r="O142" s="225" t="n">
        <v>0.33087</v>
      </c>
      <c r="P142" s="225" t="n">
        <f aca="false">O142*H142</f>
        <v>41.69656827</v>
      </c>
      <c r="Q142" s="225" t="n">
        <v>0.00053</v>
      </c>
      <c r="R142" s="225" t="n">
        <f aca="false">Q142*H142</f>
        <v>0.06679113</v>
      </c>
      <c r="S142" s="225" t="n">
        <v>0</v>
      </c>
      <c r="T142" s="226" t="n">
        <f aca="false">S142*H142</f>
        <v>0</v>
      </c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R142" s="227" t="s">
        <v>261</v>
      </c>
      <c r="AT142" s="227" t="s">
        <v>162</v>
      </c>
      <c r="AU142" s="227" t="s">
        <v>161</v>
      </c>
      <c r="AY142" s="3" t="s">
        <v>158</v>
      </c>
      <c r="BE142" s="228" t="n">
        <f aca="false">IF(N142="základná",J142,0)</f>
        <v>0</v>
      </c>
      <c r="BF142" s="228" t="n">
        <f aca="false">IF(N142="znížená",J142,0)</f>
        <v>1352.21</v>
      </c>
      <c r="BG142" s="228" t="n">
        <f aca="false">IF(N142="zákl. prenesená",J142,0)</f>
        <v>0</v>
      </c>
      <c r="BH142" s="228" t="n">
        <f aca="false">IF(N142="zníž. prenesená",J142,0)</f>
        <v>0</v>
      </c>
      <c r="BI142" s="228" t="n">
        <f aca="false">IF(N142="nulová",J142,0)</f>
        <v>0</v>
      </c>
      <c r="BJ142" s="3" t="s">
        <v>161</v>
      </c>
      <c r="BK142" s="228" t="n">
        <f aca="false">ROUND(I142*H142,2)</f>
        <v>1352.21</v>
      </c>
      <c r="BL142" s="3" t="s">
        <v>261</v>
      </c>
      <c r="BM142" s="227" t="s">
        <v>679</v>
      </c>
    </row>
    <row r="143" s="26" customFormat="true" ht="24.15" hidden="false" customHeight="true" outlineLevel="0" collapsed="false">
      <c r="A143" s="19"/>
      <c r="B143" s="20"/>
      <c r="C143" s="229" t="s">
        <v>294</v>
      </c>
      <c r="D143" s="229" t="s">
        <v>220</v>
      </c>
      <c r="E143" s="230" t="s">
        <v>680</v>
      </c>
      <c r="F143" s="231" t="s">
        <v>681</v>
      </c>
      <c r="G143" s="232" t="s">
        <v>165</v>
      </c>
      <c r="H143" s="233" t="n">
        <v>128.541</v>
      </c>
      <c r="I143" s="234" t="n">
        <v>7.2</v>
      </c>
      <c r="J143" s="234" t="n">
        <f aca="false">ROUND(I143*H143,2)</f>
        <v>925.5</v>
      </c>
      <c r="K143" s="235"/>
      <c r="L143" s="236"/>
      <c r="M143" s="237"/>
      <c r="N143" s="238" t="s">
        <v>36</v>
      </c>
      <c r="O143" s="225" t="n">
        <v>0</v>
      </c>
      <c r="P143" s="225" t="n">
        <f aca="false">O143*H143</f>
        <v>0</v>
      </c>
      <c r="Q143" s="225" t="n">
        <v>0.00432</v>
      </c>
      <c r="R143" s="225" t="n">
        <f aca="false">Q143*H143</f>
        <v>0.55529712</v>
      </c>
      <c r="S143" s="225" t="n">
        <v>0</v>
      </c>
      <c r="T143" s="226" t="n">
        <f aca="false">S143*H143</f>
        <v>0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R143" s="227" t="s">
        <v>224</v>
      </c>
      <c r="AT143" s="227" t="s">
        <v>220</v>
      </c>
      <c r="AU143" s="227" t="s">
        <v>161</v>
      </c>
      <c r="AY143" s="3" t="s">
        <v>158</v>
      </c>
      <c r="BE143" s="228" t="n">
        <f aca="false">IF(N143="základná",J143,0)</f>
        <v>0</v>
      </c>
      <c r="BF143" s="228" t="n">
        <f aca="false">IF(N143="znížená",J143,0)</f>
        <v>925.5</v>
      </c>
      <c r="BG143" s="228" t="n">
        <f aca="false">IF(N143="zákl. prenesená",J143,0)</f>
        <v>0</v>
      </c>
      <c r="BH143" s="228" t="n">
        <f aca="false">IF(N143="zníž. prenesená",J143,0)</f>
        <v>0</v>
      </c>
      <c r="BI143" s="228" t="n">
        <f aca="false">IF(N143="nulová",J143,0)</f>
        <v>0</v>
      </c>
      <c r="BJ143" s="3" t="s">
        <v>161</v>
      </c>
      <c r="BK143" s="228" t="n">
        <f aca="false">ROUND(I143*H143,2)</f>
        <v>925.5</v>
      </c>
      <c r="BL143" s="3" t="s">
        <v>261</v>
      </c>
      <c r="BM143" s="227" t="s">
        <v>682</v>
      </c>
    </row>
    <row r="144" s="26" customFormat="true" ht="24.15" hidden="false" customHeight="true" outlineLevel="0" collapsed="false">
      <c r="A144" s="19"/>
      <c r="B144" s="20"/>
      <c r="C144" s="216" t="s">
        <v>175</v>
      </c>
      <c r="D144" s="216" t="s">
        <v>162</v>
      </c>
      <c r="E144" s="217" t="s">
        <v>683</v>
      </c>
      <c r="F144" s="218" t="s">
        <v>684</v>
      </c>
      <c r="G144" s="219" t="s">
        <v>165</v>
      </c>
      <c r="H144" s="220" t="n">
        <v>126.021</v>
      </c>
      <c r="I144" s="221" t="n">
        <v>2.73</v>
      </c>
      <c r="J144" s="221" t="n">
        <f aca="false">ROUND(I144*H144,2)</f>
        <v>344.04</v>
      </c>
      <c r="K144" s="222"/>
      <c r="L144" s="25"/>
      <c r="M144" s="223"/>
      <c r="N144" s="224" t="s">
        <v>36</v>
      </c>
      <c r="O144" s="225" t="n">
        <v>0.134852</v>
      </c>
      <c r="P144" s="225" t="n">
        <f aca="false">O144*H144</f>
        <v>16.994183892</v>
      </c>
      <c r="Q144" s="225" t="n">
        <v>0</v>
      </c>
      <c r="R144" s="225" t="n">
        <f aca="false">Q144*H144</f>
        <v>0</v>
      </c>
      <c r="S144" s="225" t="n">
        <v>0</v>
      </c>
      <c r="T144" s="226" t="n">
        <f aca="false">S144*H144</f>
        <v>0</v>
      </c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R144" s="227" t="s">
        <v>261</v>
      </c>
      <c r="AT144" s="227" t="s">
        <v>162</v>
      </c>
      <c r="AU144" s="227" t="s">
        <v>161</v>
      </c>
      <c r="AY144" s="3" t="s">
        <v>158</v>
      </c>
      <c r="BE144" s="228" t="n">
        <f aca="false">IF(N144="základná",J144,0)</f>
        <v>0</v>
      </c>
      <c r="BF144" s="228" t="n">
        <f aca="false">IF(N144="znížená",J144,0)</f>
        <v>344.04</v>
      </c>
      <c r="BG144" s="228" t="n">
        <f aca="false">IF(N144="zákl. prenesená",J144,0)</f>
        <v>0</v>
      </c>
      <c r="BH144" s="228" t="n">
        <f aca="false">IF(N144="zníž. prenesená",J144,0)</f>
        <v>0</v>
      </c>
      <c r="BI144" s="228" t="n">
        <f aca="false">IF(N144="nulová",J144,0)</f>
        <v>0</v>
      </c>
      <c r="BJ144" s="3" t="s">
        <v>161</v>
      </c>
      <c r="BK144" s="228" t="n">
        <f aca="false">ROUND(I144*H144,2)</f>
        <v>344.04</v>
      </c>
      <c r="BL144" s="3" t="s">
        <v>261</v>
      </c>
      <c r="BM144" s="227" t="s">
        <v>685</v>
      </c>
    </row>
    <row r="145" s="26" customFormat="true" ht="24.15" hidden="false" customHeight="true" outlineLevel="0" collapsed="false">
      <c r="A145" s="19"/>
      <c r="B145" s="20"/>
      <c r="C145" s="229" t="s">
        <v>267</v>
      </c>
      <c r="D145" s="229" t="s">
        <v>220</v>
      </c>
      <c r="E145" s="230" t="s">
        <v>686</v>
      </c>
      <c r="F145" s="231" t="s">
        <v>687</v>
      </c>
      <c r="G145" s="232" t="s">
        <v>165</v>
      </c>
      <c r="H145" s="233" t="n">
        <v>128.541</v>
      </c>
      <c r="I145" s="234" t="n">
        <v>23.26</v>
      </c>
      <c r="J145" s="234" t="n">
        <f aca="false">ROUND(I145*H145,2)</f>
        <v>2989.86</v>
      </c>
      <c r="K145" s="235"/>
      <c r="L145" s="236"/>
      <c r="M145" s="237"/>
      <c r="N145" s="238" t="s">
        <v>36</v>
      </c>
      <c r="O145" s="225" t="n">
        <v>0</v>
      </c>
      <c r="P145" s="225" t="n">
        <f aca="false">O145*H145</f>
        <v>0</v>
      </c>
      <c r="Q145" s="225" t="n">
        <v>0.0028</v>
      </c>
      <c r="R145" s="225" t="n">
        <f aca="false">Q145*H145</f>
        <v>0.3599148</v>
      </c>
      <c r="S145" s="225" t="n">
        <v>0</v>
      </c>
      <c r="T145" s="226" t="n">
        <f aca="false">S145*H145</f>
        <v>0</v>
      </c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R145" s="227" t="s">
        <v>224</v>
      </c>
      <c r="AT145" s="227" t="s">
        <v>220</v>
      </c>
      <c r="AU145" s="227" t="s">
        <v>161</v>
      </c>
      <c r="AY145" s="3" t="s">
        <v>158</v>
      </c>
      <c r="BE145" s="228" t="n">
        <f aca="false">IF(N145="základná",J145,0)</f>
        <v>0</v>
      </c>
      <c r="BF145" s="228" t="n">
        <f aca="false">IF(N145="znížená",J145,0)</f>
        <v>2989.86</v>
      </c>
      <c r="BG145" s="228" t="n">
        <f aca="false">IF(N145="zákl. prenesená",J145,0)</f>
        <v>0</v>
      </c>
      <c r="BH145" s="228" t="n">
        <f aca="false">IF(N145="zníž. prenesená",J145,0)</f>
        <v>0</v>
      </c>
      <c r="BI145" s="228" t="n">
        <f aca="false">IF(N145="nulová",J145,0)</f>
        <v>0</v>
      </c>
      <c r="BJ145" s="3" t="s">
        <v>161</v>
      </c>
      <c r="BK145" s="228" t="n">
        <f aca="false">ROUND(I145*H145,2)</f>
        <v>2989.86</v>
      </c>
      <c r="BL145" s="3" t="s">
        <v>261</v>
      </c>
      <c r="BM145" s="227" t="s">
        <v>688</v>
      </c>
    </row>
    <row r="146" s="26" customFormat="true" ht="24.15" hidden="false" customHeight="true" outlineLevel="0" collapsed="false">
      <c r="A146" s="19"/>
      <c r="B146" s="20"/>
      <c r="C146" s="216" t="s">
        <v>197</v>
      </c>
      <c r="D146" s="216" t="s">
        <v>162</v>
      </c>
      <c r="E146" s="217" t="s">
        <v>419</v>
      </c>
      <c r="F146" s="218" t="s">
        <v>420</v>
      </c>
      <c r="G146" s="219" t="s">
        <v>274</v>
      </c>
      <c r="H146" s="220" t="n">
        <v>56.86</v>
      </c>
      <c r="I146" s="221" t="n">
        <v>1.3</v>
      </c>
      <c r="J146" s="221" t="n">
        <f aca="false">ROUND(I146*H146,2)</f>
        <v>73.92</v>
      </c>
      <c r="K146" s="222"/>
      <c r="L146" s="25"/>
      <c r="M146" s="223"/>
      <c r="N146" s="224" t="s">
        <v>36</v>
      </c>
      <c r="O146" s="225" t="n">
        <v>0</v>
      </c>
      <c r="P146" s="225" t="n">
        <f aca="false">O146*H146</f>
        <v>0</v>
      </c>
      <c r="Q146" s="225" t="n">
        <v>0</v>
      </c>
      <c r="R146" s="225" t="n">
        <f aca="false">Q146*H146</f>
        <v>0</v>
      </c>
      <c r="S146" s="225" t="n">
        <v>0</v>
      </c>
      <c r="T146" s="226" t="n">
        <f aca="false">S146*H146</f>
        <v>0</v>
      </c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R146" s="227" t="s">
        <v>261</v>
      </c>
      <c r="AT146" s="227" t="s">
        <v>162</v>
      </c>
      <c r="AU146" s="227" t="s">
        <v>161</v>
      </c>
      <c r="AY146" s="3" t="s">
        <v>158</v>
      </c>
      <c r="BE146" s="228" t="n">
        <f aca="false">IF(N146="základná",J146,0)</f>
        <v>0</v>
      </c>
      <c r="BF146" s="228" t="n">
        <f aca="false">IF(N146="znížená",J146,0)</f>
        <v>73.92</v>
      </c>
      <c r="BG146" s="228" t="n">
        <f aca="false">IF(N146="zákl. prenesená",J146,0)</f>
        <v>0</v>
      </c>
      <c r="BH146" s="228" t="n">
        <f aca="false">IF(N146="zníž. prenesená",J146,0)</f>
        <v>0</v>
      </c>
      <c r="BI146" s="228" t="n">
        <f aca="false">IF(N146="nulová",J146,0)</f>
        <v>0</v>
      </c>
      <c r="BJ146" s="3" t="s">
        <v>161</v>
      </c>
      <c r="BK146" s="228" t="n">
        <f aca="false">ROUND(I146*H146,2)</f>
        <v>73.92</v>
      </c>
      <c r="BL146" s="3" t="s">
        <v>261</v>
      </c>
      <c r="BM146" s="227" t="s">
        <v>689</v>
      </c>
    </row>
    <row r="147" s="200" customFormat="true" ht="22.8" hidden="false" customHeight="true" outlineLevel="0" collapsed="false">
      <c r="B147" s="201"/>
      <c r="C147" s="202"/>
      <c r="D147" s="203" t="s">
        <v>69</v>
      </c>
      <c r="E147" s="214" t="s">
        <v>256</v>
      </c>
      <c r="F147" s="214" t="s">
        <v>257</v>
      </c>
      <c r="G147" s="202"/>
      <c r="H147" s="202"/>
      <c r="I147" s="202"/>
      <c r="J147" s="215" t="n">
        <f aca="false">BK147</f>
        <v>1450.71</v>
      </c>
      <c r="K147" s="202"/>
      <c r="L147" s="206"/>
      <c r="M147" s="207"/>
      <c r="N147" s="208"/>
      <c r="O147" s="208"/>
      <c r="P147" s="209" t="n">
        <f aca="false">SUM(P148:P153)</f>
        <v>26.06527825</v>
      </c>
      <c r="Q147" s="208"/>
      <c r="R147" s="209" t="n">
        <f aca="false">SUM(R148:R153)</f>
        <v>1.11203719</v>
      </c>
      <c r="S147" s="208"/>
      <c r="T147" s="210" t="n">
        <f aca="false">SUM(T148:T153)</f>
        <v>0.882147</v>
      </c>
      <c r="AR147" s="211" t="s">
        <v>161</v>
      </c>
      <c r="AT147" s="212" t="s">
        <v>69</v>
      </c>
      <c r="AU147" s="212" t="s">
        <v>78</v>
      </c>
      <c r="AY147" s="211" t="s">
        <v>158</v>
      </c>
      <c r="BK147" s="213" t="n">
        <f aca="false">SUM(BK148:BK153)</f>
        <v>1450.71</v>
      </c>
    </row>
    <row r="148" s="26" customFormat="true" ht="21.75" hidden="false" customHeight="true" outlineLevel="0" collapsed="false">
      <c r="A148" s="19"/>
      <c r="B148" s="20"/>
      <c r="C148" s="216" t="s">
        <v>263</v>
      </c>
      <c r="D148" s="216" t="s">
        <v>162</v>
      </c>
      <c r="E148" s="217" t="s">
        <v>690</v>
      </c>
      <c r="F148" s="218" t="s">
        <v>691</v>
      </c>
      <c r="G148" s="219" t="s">
        <v>212</v>
      </c>
      <c r="H148" s="220" t="n">
        <v>357.93</v>
      </c>
      <c r="I148" s="221" t="n">
        <v>1.01</v>
      </c>
      <c r="J148" s="221" t="n">
        <f aca="false">ROUND(I148*H148,2)</f>
        <v>361.51</v>
      </c>
      <c r="K148" s="222"/>
      <c r="L148" s="25"/>
      <c r="M148" s="223"/>
      <c r="N148" s="224" t="s">
        <v>36</v>
      </c>
      <c r="O148" s="225" t="n">
        <v>0.05305</v>
      </c>
      <c r="P148" s="225" t="n">
        <f aca="false">O148*H148</f>
        <v>18.9881865</v>
      </c>
      <c r="Q148" s="225" t="n">
        <v>0</v>
      </c>
      <c r="R148" s="225" t="n">
        <f aca="false">Q148*H148</f>
        <v>0</v>
      </c>
      <c r="S148" s="225" t="n">
        <v>0</v>
      </c>
      <c r="T148" s="226" t="n">
        <f aca="false">S148*H148</f>
        <v>0</v>
      </c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R148" s="227" t="s">
        <v>261</v>
      </c>
      <c r="AT148" s="227" t="s">
        <v>162</v>
      </c>
      <c r="AU148" s="227" t="s">
        <v>161</v>
      </c>
      <c r="AY148" s="3" t="s">
        <v>158</v>
      </c>
      <c r="BE148" s="228" t="n">
        <f aca="false">IF(N148="základná",J148,0)</f>
        <v>0</v>
      </c>
      <c r="BF148" s="228" t="n">
        <f aca="false">IF(N148="znížená",J148,0)</f>
        <v>361.51</v>
      </c>
      <c r="BG148" s="228" t="n">
        <f aca="false">IF(N148="zákl. prenesená",J148,0)</f>
        <v>0</v>
      </c>
      <c r="BH148" s="228" t="n">
        <f aca="false">IF(N148="zníž. prenesená",J148,0)</f>
        <v>0</v>
      </c>
      <c r="BI148" s="228" t="n">
        <f aca="false">IF(N148="nulová",J148,0)</f>
        <v>0</v>
      </c>
      <c r="BJ148" s="3" t="s">
        <v>161</v>
      </c>
      <c r="BK148" s="228" t="n">
        <f aca="false">ROUND(I148*H148,2)</f>
        <v>361.51</v>
      </c>
      <c r="BL148" s="3" t="s">
        <v>261</v>
      </c>
      <c r="BM148" s="227" t="s">
        <v>692</v>
      </c>
    </row>
    <row r="149" s="26" customFormat="true" ht="24.15" hidden="false" customHeight="true" outlineLevel="0" collapsed="false">
      <c r="A149" s="19"/>
      <c r="B149" s="20"/>
      <c r="C149" s="229" t="s">
        <v>271</v>
      </c>
      <c r="D149" s="229" t="s">
        <v>220</v>
      </c>
      <c r="E149" s="230" t="s">
        <v>693</v>
      </c>
      <c r="F149" s="231" t="s">
        <v>694</v>
      </c>
      <c r="G149" s="232" t="s">
        <v>327</v>
      </c>
      <c r="H149" s="233" t="n">
        <v>0.368</v>
      </c>
      <c r="I149" s="234" t="n">
        <v>433.93</v>
      </c>
      <c r="J149" s="234" t="n">
        <f aca="false">ROUND(I149*H149,2)</f>
        <v>159.69</v>
      </c>
      <c r="K149" s="235"/>
      <c r="L149" s="236"/>
      <c r="M149" s="237"/>
      <c r="N149" s="238" t="s">
        <v>36</v>
      </c>
      <c r="O149" s="225" t="n">
        <v>0</v>
      </c>
      <c r="P149" s="225" t="n">
        <f aca="false">O149*H149</f>
        <v>0</v>
      </c>
      <c r="Q149" s="225" t="n">
        <v>0.55</v>
      </c>
      <c r="R149" s="225" t="n">
        <f aca="false">Q149*H149</f>
        <v>0.2024</v>
      </c>
      <c r="S149" s="225" t="n">
        <v>0</v>
      </c>
      <c r="T149" s="226" t="n">
        <f aca="false">S149*H149</f>
        <v>0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R149" s="227" t="s">
        <v>224</v>
      </c>
      <c r="AT149" s="227" t="s">
        <v>220</v>
      </c>
      <c r="AU149" s="227" t="s">
        <v>161</v>
      </c>
      <c r="AY149" s="3" t="s">
        <v>158</v>
      </c>
      <c r="BE149" s="228" t="n">
        <f aca="false">IF(N149="základná",J149,0)</f>
        <v>0</v>
      </c>
      <c r="BF149" s="228" t="n">
        <f aca="false">IF(N149="znížená",J149,0)</f>
        <v>159.69</v>
      </c>
      <c r="BG149" s="228" t="n">
        <f aca="false">IF(N149="zákl. prenesená",J149,0)</f>
        <v>0</v>
      </c>
      <c r="BH149" s="228" t="n">
        <f aca="false">IF(N149="zníž. prenesená",J149,0)</f>
        <v>0</v>
      </c>
      <c r="BI149" s="228" t="n">
        <f aca="false">IF(N149="nulová",J149,0)</f>
        <v>0</v>
      </c>
      <c r="BJ149" s="3" t="s">
        <v>161</v>
      </c>
      <c r="BK149" s="228" t="n">
        <f aca="false">ROUND(I149*H149,2)</f>
        <v>159.69</v>
      </c>
      <c r="BL149" s="3" t="s">
        <v>261</v>
      </c>
      <c r="BM149" s="227" t="s">
        <v>695</v>
      </c>
    </row>
    <row r="150" s="26" customFormat="true" ht="24.15" hidden="false" customHeight="true" outlineLevel="0" collapsed="false">
      <c r="A150" s="19"/>
      <c r="B150" s="20"/>
      <c r="C150" s="229" t="s">
        <v>290</v>
      </c>
      <c r="D150" s="229" t="s">
        <v>220</v>
      </c>
      <c r="E150" s="230" t="s">
        <v>696</v>
      </c>
      <c r="F150" s="231" t="s">
        <v>697</v>
      </c>
      <c r="G150" s="232" t="s">
        <v>327</v>
      </c>
      <c r="H150" s="233" t="n">
        <v>1.575</v>
      </c>
      <c r="I150" s="234" t="n">
        <v>429.93</v>
      </c>
      <c r="J150" s="234" t="n">
        <f aca="false">ROUND(I150*H150,2)</f>
        <v>677.14</v>
      </c>
      <c r="K150" s="235"/>
      <c r="L150" s="236"/>
      <c r="M150" s="237"/>
      <c r="N150" s="238" t="s">
        <v>36</v>
      </c>
      <c r="O150" s="225" t="n">
        <v>0</v>
      </c>
      <c r="P150" s="225" t="n">
        <f aca="false">O150*H150</f>
        <v>0</v>
      </c>
      <c r="Q150" s="225" t="n">
        <v>0.55</v>
      </c>
      <c r="R150" s="225" t="n">
        <f aca="false">Q150*H150</f>
        <v>0.86625</v>
      </c>
      <c r="S150" s="225" t="n">
        <v>0</v>
      </c>
      <c r="T150" s="226" t="n">
        <f aca="false">S150*H150</f>
        <v>0</v>
      </c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R150" s="227" t="s">
        <v>224</v>
      </c>
      <c r="AT150" s="227" t="s">
        <v>220</v>
      </c>
      <c r="AU150" s="227" t="s">
        <v>161</v>
      </c>
      <c r="AY150" s="3" t="s">
        <v>158</v>
      </c>
      <c r="BE150" s="228" t="n">
        <f aca="false">IF(N150="základná",J150,0)</f>
        <v>0</v>
      </c>
      <c r="BF150" s="228" t="n">
        <f aca="false">IF(N150="znížená",J150,0)</f>
        <v>677.14</v>
      </c>
      <c r="BG150" s="228" t="n">
        <f aca="false">IF(N150="zákl. prenesená",J150,0)</f>
        <v>0</v>
      </c>
      <c r="BH150" s="228" t="n">
        <f aca="false">IF(N150="zníž. prenesená",J150,0)</f>
        <v>0</v>
      </c>
      <c r="BI150" s="228" t="n">
        <f aca="false">IF(N150="nulová",J150,0)</f>
        <v>0</v>
      </c>
      <c r="BJ150" s="3" t="s">
        <v>161</v>
      </c>
      <c r="BK150" s="228" t="n">
        <f aca="false">ROUND(I150*H150,2)</f>
        <v>677.14</v>
      </c>
      <c r="BL150" s="3" t="s">
        <v>261</v>
      </c>
      <c r="BM150" s="227" t="s">
        <v>698</v>
      </c>
    </row>
    <row r="151" s="26" customFormat="true" ht="33" hidden="false" customHeight="true" outlineLevel="0" collapsed="false">
      <c r="A151" s="19"/>
      <c r="B151" s="20"/>
      <c r="C151" s="216" t="s">
        <v>312</v>
      </c>
      <c r="D151" s="216" t="s">
        <v>162</v>
      </c>
      <c r="E151" s="217" t="s">
        <v>699</v>
      </c>
      <c r="F151" s="218" t="s">
        <v>700</v>
      </c>
      <c r="G151" s="219" t="s">
        <v>165</v>
      </c>
      <c r="H151" s="220" t="n">
        <v>126.021</v>
      </c>
      <c r="I151" s="221" t="n">
        <v>0.95</v>
      </c>
      <c r="J151" s="221" t="n">
        <f aca="false">ROUND(I151*H151,2)</f>
        <v>119.72</v>
      </c>
      <c r="K151" s="222"/>
      <c r="L151" s="25"/>
      <c r="M151" s="223"/>
      <c r="N151" s="224" t="s">
        <v>36</v>
      </c>
      <c r="O151" s="225" t="n">
        <v>0.056</v>
      </c>
      <c r="P151" s="225" t="n">
        <f aca="false">O151*H151</f>
        <v>7.057176</v>
      </c>
      <c r="Q151" s="225" t="n">
        <v>0</v>
      </c>
      <c r="R151" s="225" t="n">
        <f aca="false">Q151*H151</f>
        <v>0</v>
      </c>
      <c r="S151" s="225" t="n">
        <v>0.007</v>
      </c>
      <c r="T151" s="226" t="n">
        <f aca="false">S151*H151</f>
        <v>0.882147</v>
      </c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R151" s="227" t="s">
        <v>261</v>
      </c>
      <c r="AT151" s="227" t="s">
        <v>162</v>
      </c>
      <c r="AU151" s="227" t="s">
        <v>161</v>
      </c>
      <c r="AY151" s="3" t="s">
        <v>158</v>
      </c>
      <c r="BE151" s="228" t="n">
        <f aca="false">IF(N151="základná",J151,0)</f>
        <v>0</v>
      </c>
      <c r="BF151" s="228" t="n">
        <f aca="false">IF(N151="znížená",J151,0)</f>
        <v>119.72</v>
      </c>
      <c r="BG151" s="228" t="n">
        <f aca="false">IF(N151="zákl. prenesená",J151,0)</f>
        <v>0</v>
      </c>
      <c r="BH151" s="228" t="n">
        <f aca="false">IF(N151="zníž. prenesená",J151,0)</f>
        <v>0</v>
      </c>
      <c r="BI151" s="228" t="n">
        <f aca="false">IF(N151="nulová",J151,0)</f>
        <v>0</v>
      </c>
      <c r="BJ151" s="3" t="s">
        <v>161</v>
      </c>
      <c r="BK151" s="228" t="n">
        <f aca="false">ROUND(I151*H151,2)</f>
        <v>119.72</v>
      </c>
      <c r="BL151" s="3" t="s">
        <v>261</v>
      </c>
      <c r="BM151" s="227" t="s">
        <v>701</v>
      </c>
    </row>
    <row r="152" s="26" customFormat="true" ht="44.25" hidden="false" customHeight="true" outlineLevel="0" collapsed="false">
      <c r="A152" s="19"/>
      <c r="B152" s="20"/>
      <c r="C152" s="216" t="s">
        <v>459</v>
      </c>
      <c r="D152" s="216" t="s">
        <v>162</v>
      </c>
      <c r="E152" s="217" t="s">
        <v>702</v>
      </c>
      <c r="F152" s="218" t="s">
        <v>703</v>
      </c>
      <c r="G152" s="219" t="s">
        <v>327</v>
      </c>
      <c r="H152" s="220" t="n">
        <v>1.943</v>
      </c>
      <c r="I152" s="221" t="n">
        <v>36.12</v>
      </c>
      <c r="J152" s="221" t="n">
        <f aca="false">ROUND(I152*H152,2)</f>
        <v>70.18</v>
      </c>
      <c r="K152" s="222"/>
      <c r="L152" s="25"/>
      <c r="M152" s="223"/>
      <c r="N152" s="224" t="s">
        <v>36</v>
      </c>
      <c r="O152" s="225" t="n">
        <v>0.01025</v>
      </c>
      <c r="P152" s="225" t="n">
        <f aca="false">O152*H152</f>
        <v>0.01991575</v>
      </c>
      <c r="Q152" s="225" t="n">
        <v>0.02233</v>
      </c>
      <c r="R152" s="225" t="n">
        <f aca="false">Q152*H152</f>
        <v>0.04338719</v>
      </c>
      <c r="S152" s="225" t="n">
        <v>0</v>
      </c>
      <c r="T152" s="226" t="n">
        <f aca="false">S152*H152</f>
        <v>0</v>
      </c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R152" s="227" t="s">
        <v>261</v>
      </c>
      <c r="AT152" s="227" t="s">
        <v>162</v>
      </c>
      <c r="AU152" s="227" t="s">
        <v>161</v>
      </c>
      <c r="AY152" s="3" t="s">
        <v>158</v>
      </c>
      <c r="BE152" s="228" t="n">
        <f aca="false">IF(N152="základná",J152,0)</f>
        <v>0</v>
      </c>
      <c r="BF152" s="228" t="n">
        <f aca="false">IF(N152="znížená",J152,0)</f>
        <v>70.18</v>
      </c>
      <c r="BG152" s="228" t="n">
        <f aca="false">IF(N152="zákl. prenesená",J152,0)</f>
        <v>0</v>
      </c>
      <c r="BH152" s="228" t="n">
        <f aca="false">IF(N152="zníž. prenesená",J152,0)</f>
        <v>0</v>
      </c>
      <c r="BI152" s="228" t="n">
        <f aca="false">IF(N152="nulová",J152,0)</f>
        <v>0</v>
      </c>
      <c r="BJ152" s="3" t="s">
        <v>161</v>
      </c>
      <c r="BK152" s="228" t="n">
        <f aca="false">ROUND(I152*H152,2)</f>
        <v>70.18</v>
      </c>
      <c r="BL152" s="3" t="s">
        <v>261</v>
      </c>
      <c r="BM152" s="227" t="s">
        <v>704</v>
      </c>
    </row>
    <row r="153" s="26" customFormat="true" ht="24.15" hidden="false" customHeight="true" outlineLevel="0" collapsed="false">
      <c r="A153" s="19"/>
      <c r="B153" s="20"/>
      <c r="C153" s="216" t="s">
        <v>286</v>
      </c>
      <c r="D153" s="216" t="s">
        <v>162</v>
      </c>
      <c r="E153" s="217" t="s">
        <v>272</v>
      </c>
      <c r="F153" s="218" t="s">
        <v>273</v>
      </c>
      <c r="G153" s="219" t="s">
        <v>274</v>
      </c>
      <c r="H153" s="220" t="n">
        <v>13.882</v>
      </c>
      <c r="I153" s="221" t="n">
        <v>4.5</v>
      </c>
      <c r="J153" s="221" t="n">
        <f aca="false">ROUND(I153*H153,2)</f>
        <v>62.47</v>
      </c>
      <c r="K153" s="222"/>
      <c r="L153" s="25"/>
      <c r="M153" s="223"/>
      <c r="N153" s="224" t="s">
        <v>36</v>
      </c>
      <c r="O153" s="225" t="n">
        <v>0</v>
      </c>
      <c r="P153" s="225" t="n">
        <f aca="false">O153*H153</f>
        <v>0</v>
      </c>
      <c r="Q153" s="225" t="n">
        <v>0</v>
      </c>
      <c r="R153" s="225" t="n">
        <f aca="false">Q153*H153</f>
        <v>0</v>
      </c>
      <c r="S153" s="225" t="n">
        <v>0</v>
      </c>
      <c r="T153" s="226" t="n">
        <f aca="false">S153*H153</f>
        <v>0</v>
      </c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R153" s="227" t="s">
        <v>261</v>
      </c>
      <c r="AT153" s="227" t="s">
        <v>162</v>
      </c>
      <c r="AU153" s="227" t="s">
        <v>161</v>
      </c>
      <c r="AY153" s="3" t="s">
        <v>158</v>
      </c>
      <c r="BE153" s="228" t="n">
        <f aca="false">IF(N153="základná",J153,0)</f>
        <v>0</v>
      </c>
      <c r="BF153" s="228" t="n">
        <f aca="false">IF(N153="znížená",J153,0)</f>
        <v>62.47</v>
      </c>
      <c r="BG153" s="228" t="n">
        <f aca="false">IF(N153="zákl. prenesená",J153,0)</f>
        <v>0</v>
      </c>
      <c r="BH153" s="228" t="n">
        <f aca="false">IF(N153="zníž. prenesená",J153,0)</f>
        <v>0</v>
      </c>
      <c r="BI153" s="228" t="n">
        <f aca="false">IF(N153="nulová",J153,0)</f>
        <v>0</v>
      </c>
      <c r="BJ153" s="3" t="s">
        <v>161</v>
      </c>
      <c r="BK153" s="228" t="n">
        <f aca="false">ROUND(I153*H153,2)</f>
        <v>62.47</v>
      </c>
      <c r="BL153" s="3" t="s">
        <v>261</v>
      </c>
      <c r="BM153" s="227" t="s">
        <v>705</v>
      </c>
    </row>
    <row r="154" s="200" customFormat="true" ht="22.8" hidden="false" customHeight="true" outlineLevel="0" collapsed="false">
      <c r="B154" s="201"/>
      <c r="C154" s="202"/>
      <c r="D154" s="203" t="s">
        <v>69</v>
      </c>
      <c r="E154" s="214" t="s">
        <v>706</v>
      </c>
      <c r="F154" s="214" t="s">
        <v>707</v>
      </c>
      <c r="G154" s="202"/>
      <c r="H154" s="202"/>
      <c r="I154" s="202"/>
      <c r="J154" s="215" t="n">
        <f aca="false">BK154</f>
        <v>7122.89</v>
      </c>
      <c r="K154" s="202"/>
      <c r="L154" s="206"/>
      <c r="M154" s="207"/>
      <c r="N154" s="208"/>
      <c r="O154" s="208"/>
      <c r="P154" s="209" t="n">
        <f aca="false">SUM(P155:P157)</f>
        <v>175.7416404</v>
      </c>
      <c r="Q154" s="208"/>
      <c r="R154" s="209" t="n">
        <f aca="false">SUM(R155:R157)</f>
        <v>3.70425744</v>
      </c>
      <c r="S154" s="208"/>
      <c r="T154" s="210" t="n">
        <f aca="false">SUM(T155:T157)</f>
        <v>1.2633894</v>
      </c>
      <c r="AR154" s="211" t="s">
        <v>161</v>
      </c>
      <c r="AT154" s="212" t="s">
        <v>69</v>
      </c>
      <c r="AU154" s="212" t="s">
        <v>78</v>
      </c>
      <c r="AY154" s="211" t="s">
        <v>158</v>
      </c>
      <c r="BK154" s="213" t="n">
        <f aca="false">SUM(BK155:BK157)</f>
        <v>7122.89</v>
      </c>
    </row>
    <row r="155" s="26" customFormat="true" ht="44.25" hidden="false" customHeight="true" outlineLevel="0" collapsed="false">
      <c r="A155" s="19"/>
      <c r="B155" s="20"/>
      <c r="C155" s="216" t="s">
        <v>240</v>
      </c>
      <c r="D155" s="216" t="s">
        <v>162</v>
      </c>
      <c r="E155" s="217" t="s">
        <v>708</v>
      </c>
      <c r="F155" s="218" t="s">
        <v>709</v>
      </c>
      <c r="G155" s="219" t="s">
        <v>165</v>
      </c>
      <c r="H155" s="220" t="n">
        <v>144.924</v>
      </c>
      <c r="I155" s="221" t="n">
        <v>47.37</v>
      </c>
      <c r="J155" s="221" t="n">
        <f aca="false">ROUND(I155*H155,2)</f>
        <v>6865.05</v>
      </c>
      <c r="K155" s="222"/>
      <c r="L155" s="25"/>
      <c r="M155" s="223"/>
      <c r="N155" s="224" t="s">
        <v>36</v>
      </c>
      <c r="O155" s="225" t="n">
        <v>1.12485</v>
      </c>
      <c r="P155" s="225" t="n">
        <f aca="false">O155*H155</f>
        <v>163.0177614</v>
      </c>
      <c r="Q155" s="225" t="n">
        <v>0.02556</v>
      </c>
      <c r="R155" s="225" t="n">
        <f aca="false">Q155*H155</f>
        <v>3.70425744</v>
      </c>
      <c r="S155" s="225" t="n">
        <v>0</v>
      </c>
      <c r="T155" s="226" t="n">
        <f aca="false">S155*H155</f>
        <v>0</v>
      </c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R155" s="227" t="s">
        <v>261</v>
      </c>
      <c r="AT155" s="227" t="s">
        <v>162</v>
      </c>
      <c r="AU155" s="227" t="s">
        <v>161</v>
      </c>
      <c r="AY155" s="3" t="s">
        <v>158</v>
      </c>
      <c r="BE155" s="228" t="n">
        <f aca="false">IF(N155="základná",J155,0)</f>
        <v>0</v>
      </c>
      <c r="BF155" s="228" t="n">
        <f aca="false">IF(N155="znížená",J155,0)</f>
        <v>6865.05</v>
      </c>
      <c r="BG155" s="228" t="n">
        <f aca="false">IF(N155="zákl. prenesená",J155,0)</f>
        <v>0</v>
      </c>
      <c r="BH155" s="228" t="n">
        <f aca="false">IF(N155="zníž. prenesená",J155,0)</f>
        <v>0</v>
      </c>
      <c r="BI155" s="228" t="n">
        <f aca="false">IF(N155="nulová",J155,0)</f>
        <v>0</v>
      </c>
      <c r="BJ155" s="3" t="s">
        <v>161</v>
      </c>
      <c r="BK155" s="228" t="n">
        <f aca="false">ROUND(I155*H155,2)</f>
        <v>6865.05</v>
      </c>
      <c r="BL155" s="3" t="s">
        <v>261</v>
      </c>
      <c r="BM155" s="227" t="s">
        <v>710</v>
      </c>
    </row>
    <row r="156" s="26" customFormat="true" ht="37.8" hidden="false" customHeight="true" outlineLevel="0" collapsed="false">
      <c r="A156" s="19"/>
      <c r="B156" s="20"/>
      <c r="C156" s="216" t="s">
        <v>711</v>
      </c>
      <c r="D156" s="216" t="s">
        <v>162</v>
      </c>
      <c r="E156" s="217" t="s">
        <v>712</v>
      </c>
      <c r="F156" s="218" t="s">
        <v>713</v>
      </c>
      <c r="G156" s="219" t="s">
        <v>165</v>
      </c>
      <c r="H156" s="220" t="n">
        <v>59.99</v>
      </c>
      <c r="I156" s="221" t="n">
        <v>3.59</v>
      </c>
      <c r="J156" s="221" t="n">
        <f aca="false">ROUND(I156*H156,2)</f>
        <v>215.36</v>
      </c>
      <c r="K156" s="222"/>
      <c r="L156" s="25"/>
      <c r="M156" s="223"/>
      <c r="N156" s="224" t="s">
        <v>36</v>
      </c>
      <c r="O156" s="225" t="n">
        <v>0.2121</v>
      </c>
      <c r="P156" s="225" t="n">
        <f aca="false">O156*H156</f>
        <v>12.723879</v>
      </c>
      <c r="Q156" s="225" t="n">
        <v>0</v>
      </c>
      <c r="R156" s="225" t="n">
        <f aca="false">Q156*H156</f>
        <v>0</v>
      </c>
      <c r="S156" s="225" t="n">
        <v>0.02106</v>
      </c>
      <c r="T156" s="226" t="n">
        <f aca="false">S156*H156</f>
        <v>1.2633894</v>
      </c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R156" s="227" t="s">
        <v>261</v>
      </c>
      <c r="AT156" s="227" t="s">
        <v>162</v>
      </c>
      <c r="AU156" s="227" t="s">
        <v>161</v>
      </c>
      <c r="AY156" s="3" t="s">
        <v>158</v>
      </c>
      <c r="BE156" s="228" t="n">
        <f aca="false">IF(N156="základná",J156,0)</f>
        <v>0</v>
      </c>
      <c r="BF156" s="228" t="n">
        <f aca="false">IF(N156="znížená",J156,0)</f>
        <v>215.36</v>
      </c>
      <c r="BG156" s="228" t="n">
        <f aca="false">IF(N156="zákl. prenesená",J156,0)</f>
        <v>0</v>
      </c>
      <c r="BH156" s="228" t="n">
        <f aca="false">IF(N156="zníž. prenesená",J156,0)</f>
        <v>0</v>
      </c>
      <c r="BI156" s="228" t="n">
        <f aca="false">IF(N156="nulová",J156,0)</f>
        <v>0</v>
      </c>
      <c r="BJ156" s="3" t="s">
        <v>161</v>
      </c>
      <c r="BK156" s="228" t="n">
        <f aca="false">ROUND(I156*H156,2)</f>
        <v>215.36</v>
      </c>
      <c r="BL156" s="3" t="s">
        <v>261</v>
      </c>
      <c r="BM156" s="227" t="s">
        <v>714</v>
      </c>
    </row>
    <row r="157" s="26" customFormat="true" ht="24.15" hidden="false" customHeight="true" outlineLevel="0" collapsed="false">
      <c r="A157" s="19"/>
      <c r="B157" s="20"/>
      <c r="C157" s="216" t="s">
        <v>205</v>
      </c>
      <c r="D157" s="216" t="s">
        <v>162</v>
      </c>
      <c r="E157" s="217" t="s">
        <v>715</v>
      </c>
      <c r="F157" s="218" t="s">
        <v>716</v>
      </c>
      <c r="G157" s="219" t="s">
        <v>274</v>
      </c>
      <c r="H157" s="220" t="n">
        <v>70.804</v>
      </c>
      <c r="I157" s="221" t="n">
        <v>0.6</v>
      </c>
      <c r="J157" s="221" t="n">
        <f aca="false">ROUND(I157*H157,2)</f>
        <v>42.48</v>
      </c>
      <c r="K157" s="222"/>
      <c r="L157" s="25"/>
      <c r="M157" s="223"/>
      <c r="N157" s="224" t="s">
        <v>36</v>
      </c>
      <c r="O157" s="225" t="n">
        <v>0</v>
      </c>
      <c r="P157" s="225" t="n">
        <f aca="false">O157*H157</f>
        <v>0</v>
      </c>
      <c r="Q157" s="225" t="n">
        <v>0</v>
      </c>
      <c r="R157" s="225" t="n">
        <f aca="false">Q157*H157</f>
        <v>0</v>
      </c>
      <c r="S157" s="225" t="n">
        <v>0</v>
      </c>
      <c r="T157" s="226" t="n">
        <f aca="false">S157*H157</f>
        <v>0</v>
      </c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R157" s="227" t="s">
        <v>261</v>
      </c>
      <c r="AT157" s="227" t="s">
        <v>162</v>
      </c>
      <c r="AU157" s="227" t="s">
        <v>161</v>
      </c>
      <c r="AY157" s="3" t="s">
        <v>158</v>
      </c>
      <c r="BE157" s="228" t="n">
        <f aca="false">IF(N157="základná",J157,0)</f>
        <v>0</v>
      </c>
      <c r="BF157" s="228" t="n">
        <f aca="false">IF(N157="znížená",J157,0)</f>
        <v>42.48</v>
      </c>
      <c r="BG157" s="228" t="n">
        <f aca="false">IF(N157="zákl. prenesená",J157,0)</f>
        <v>0</v>
      </c>
      <c r="BH157" s="228" t="n">
        <f aca="false">IF(N157="zníž. prenesená",J157,0)</f>
        <v>0</v>
      </c>
      <c r="BI157" s="228" t="n">
        <f aca="false">IF(N157="nulová",J157,0)</f>
        <v>0</v>
      </c>
      <c r="BJ157" s="3" t="s">
        <v>161</v>
      </c>
      <c r="BK157" s="228" t="n">
        <f aca="false">ROUND(I157*H157,2)</f>
        <v>42.48</v>
      </c>
      <c r="BL157" s="3" t="s">
        <v>261</v>
      </c>
      <c r="BM157" s="227" t="s">
        <v>717</v>
      </c>
    </row>
    <row r="158" s="200" customFormat="true" ht="22.8" hidden="false" customHeight="true" outlineLevel="0" collapsed="false">
      <c r="B158" s="201"/>
      <c r="C158" s="202"/>
      <c r="D158" s="203" t="s">
        <v>69</v>
      </c>
      <c r="E158" s="214" t="s">
        <v>276</v>
      </c>
      <c r="F158" s="214" t="s">
        <v>277</v>
      </c>
      <c r="G158" s="202"/>
      <c r="H158" s="202"/>
      <c r="I158" s="202"/>
      <c r="J158" s="215" t="n">
        <f aca="false">BK158</f>
        <v>6716.25</v>
      </c>
      <c r="K158" s="202"/>
      <c r="L158" s="206"/>
      <c r="M158" s="207"/>
      <c r="N158" s="208"/>
      <c r="O158" s="208"/>
      <c r="P158" s="209" t="n">
        <f aca="false">SUM(P159:P162)</f>
        <v>193.95817899</v>
      </c>
      <c r="Q158" s="208"/>
      <c r="R158" s="209" t="n">
        <f aca="false">SUM(R159:R162)</f>
        <v>0.82039671</v>
      </c>
      <c r="S158" s="208"/>
      <c r="T158" s="210" t="n">
        <f aca="false">SUM(T159:T162)</f>
        <v>0.12</v>
      </c>
      <c r="AR158" s="211" t="s">
        <v>161</v>
      </c>
      <c r="AT158" s="212" t="s">
        <v>69</v>
      </c>
      <c r="AU158" s="212" t="s">
        <v>78</v>
      </c>
      <c r="AY158" s="211" t="s">
        <v>158</v>
      </c>
      <c r="BK158" s="213" t="n">
        <f aca="false">SUM(BK159:BK162)</f>
        <v>6716.25</v>
      </c>
    </row>
    <row r="159" s="26" customFormat="true" ht="37.8" hidden="false" customHeight="true" outlineLevel="0" collapsed="false">
      <c r="A159" s="19"/>
      <c r="B159" s="20"/>
      <c r="C159" s="216" t="s">
        <v>209</v>
      </c>
      <c r="D159" s="216" t="s">
        <v>162</v>
      </c>
      <c r="E159" s="217" t="s">
        <v>718</v>
      </c>
      <c r="F159" s="218" t="s">
        <v>719</v>
      </c>
      <c r="G159" s="219" t="s">
        <v>165</v>
      </c>
      <c r="H159" s="220" t="n">
        <v>126.021</v>
      </c>
      <c r="I159" s="221" t="n">
        <v>14.05</v>
      </c>
      <c r="J159" s="221" t="n">
        <f aca="false">ROUND(I159*H159,2)</f>
        <v>1770.6</v>
      </c>
      <c r="K159" s="222"/>
      <c r="L159" s="25"/>
      <c r="M159" s="223"/>
      <c r="N159" s="224" t="s">
        <v>36</v>
      </c>
      <c r="O159" s="225" t="n">
        <v>0.14026</v>
      </c>
      <c r="P159" s="225" t="n">
        <f aca="false">O159*H159</f>
        <v>17.67570546</v>
      </c>
      <c r="Q159" s="225" t="n">
        <v>0.00047</v>
      </c>
      <c r="R159" s="225" t="n">
        <f aca="false">Q159*H159</f>
        <v>0.05922987</v>
      </c>
      <c r="S159" s="225" t="n">
        <v>0</v>
      </c>
      <c r="T159" s="226" t="n">
        <f aca="false">S159*H159</f>
        <v>0</v>
      </c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R159" s="227" t="s">
        <v>261</v>
      </c>
      <c r="AT159" s="227" t="s">
        <v>162</v>
      </c>
      <c r="AU159" s="227" t="s">
        <v>161</v>
      </c>
      <c r="AY159" s="3" t="s">
        <v>158</v>
      </c>
      <c r="BE159" s="228" t="n">
        <f aca="false">IF(N159="základná",J159,0)</f>
        <v>0</v>
      </c>
      <c r="BF159" s="228" t="n">
        <f aca="false">IF(N159="znížená",J159,0)</f>
        <v>1770.6</v>
      </c>
      <c r="BG159" s="228" t="n">
        <f aca="false">IF(N159="zákl. prenesená",J159,0)</f>
        <v>0</v>
      </c>
      <c r="BH159" s="228" t="n">
        <f aca="false">IF(N159="zníž. prenesená",J159,0)</f>
        <v>0</v>
      </c>
      <c r="BI159" s="228" t="n">
        <f aca="false">IF(N159="nulová",J159,0)</f>
        <v>0</v>
      </c>
      <c r="BJ159" s="3" t="s">
        <v>161</v>
      </c>
      <c r="BK159" s="228" t="n">
        <f aca="false">ROUND(I159*H159,2)</f>
        <v>1770.6</v>
      </c>
      <c r="BL159" s="3" t="s">
        <v>261</v>
      </c>
      <c r="BM159" s="227" t="s">
        <v>720</v>
      </c>
    </row>
    <row r="160" s="26" customFormat="true" ht="24.15" hidden="false" customHeight="true" outlineLevel="0" collapsed="false">
      <c r="A160" s="19"/>
      <c r="B160" s="20"/>
      <c r="C160" s="216" t="s">
        <v>258</v>
      </c>
      <c r="D160" s="216" t="s">
        <v>162</v>
      </c>
      <c r="E160" s="217" t="s">
        <v>721</v>
      </c>
      <c r="F160" s="218" t="s">
        <v>722</v>
      </c>
      <c r="G160" s="219" t="s">
        <v>165</v>
      </c>
      <c r="H160" s="220" t="n">
        <v>126.021</v>
      </c>
      <c r="I160" s="221" t="n">
        <v>38.2</v>
      </c>
      <c r="J160" s="221" t="n">
        <f aca="false">ROUND(I160*H160,2)</f>
        <v>4814</v>
      </c>
      <c r="K160" s="222"/>
      <c r="L160" s="25"/>
      <c r="M160" s="223"/>
      <c r="N160" s="224" t="s">
        <v>36</v>
      </c>
      <c r="O160" s="225" t="n">
        <v>1.39493</v>
      </c>
      <c r="P160" s="225" t="n">
        <f aca="false">O160*H160</f>
        <v>175.79047353</v>
      </c>
      <c r="Q160" s="225" t="n">
        <v>0.00604</v>
      </c>
      <c r="R160" s="225" t="n">
        <f aca="false">Q160*H160</f>
        <v>0.76116684</v>
      </c>
      <c r="S160" s="225" t="n">
        <v>0</v>
      </c>
      <c r="T160" s="226" t="n">
        <f aca="false">S160*H160</f>
        <v>0</v>
      </c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R160" s="227" t="s">
        <v>261</v>
      </c>
      <c r="AT160" s="227" t="s">
        <v>162</v>
      </c>
      <c r="AU160" s="227" t="s">
        <v>161</v>
      </c>
      <c r="AY160" s="3" t="s">
        <v>158</v>
      </c>
      <c r="BE160" s="228" t="n">
        <f aca="false">IF(N160="základná",J160,0)</f>
        <v>0</v>
      </c>
      <c r="BF160" s="228" t="n">
        <f aca="false">IF(N160="znížená",J160,0)</f>
        <v>4814</v>
      </c>
      <c r="BG160" s="228" t="n">
        <f aca="false">IF(N160="zákl. prenesená",J160,0)</f>
        <v>0</v>
      </c>
      <c r="BH160" s="228" t="n">
        <f aca="false">IF(N160="zníž. prenesená",J160,0)</f>
        <v>0</v>
      </c>
      <c r="BI160" s="228" t="n">
        <f aca="false">IF(N160="nulová",J160,0)</f>
        <v>0</v>
      </c>
      <c r="BJ160" s="3" t="s">
        <v>161</v>
      </c>
      <c r="BK160" s="228" t="n">
        <f aca="false">ROUND(I160*H160,2)</f>
        <v>4814</v>
      </c>
      <c r="BL160" s="3" t="s">
        <v>261</v>
      </c>
      <c r="BM160" s="227" t="s">
        <v>723</v>
      </c>
    </row>
    <row r="161" s="26" customFormat="true" ht="33" hidden="false" customHeight="true" outlineLevel="0" collapsed="false">
      <c r="A161" s="19"/>
      <c r="B161" s="20"/>
      <c r="C161" s="216" t="s">
        <v>382</v>
      </c>
      <c r="D161" s="216" t="s">
        <v>162</v>
      </c>
      <c r="E161" s="217" t="s">
        <v>724</v>
      </c>
      <c r="F161" s="218" t="s">
        <v>725</v>
      </c>
      <c r="G161" s="219" t="s">
        <v>217</v>
      </c>
      <c r="H161" s="220" t="n">
        <v>6</v>
      </c>
      <c r="I161" s="221" t="n">
        <v>1.61</v>
      </c>
      <c r="J161" s="221" t="n">
        <f aca="false">ROUND(I161*H161,2)</f>
        <v>9.66</v>
      </c>
      <c r="K161" s="222"/>
      <c r="L161" s="25"/>
      <c r="M161" s="223"/>
      <c r="N161" s="224" t="s">
        <v>36</v>
      </c>
      <c r="O161" s="225" t="n">
        <v>0.082</v>
      </c>
      <c r="P161" s="225" t="n">
        <f aca="false">O161*H161</f>
        <v>0.492</v>
      </c>
      <c r="Q161" s="225" t="n">
        <v>0</v>
      </c>
      <c r="R161" s="225" t="n">
        <f aca="false">Q161*H161</f>
        <v>0</v>
      </c>
      <c r="S161" s="225" t="n">
        <v>0.02</v>
      </c>
      <c r="T161" s="226" t="n">
        <f aca="false">S161*H161</f>
        <v>0.12</v>
      </c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R161" s="227" t="s">
        <v>261</v>
      </c>
      <c r="AT161" s="227" t="s">
        <v>162</v>
      </c>
      <c r="AU161" s="227" t="s">
        <v>161</v>
      </c>
      <c r="AY161" s="3" t="s">
        <v>158</v>
      </c>
      <c r="BE161" s="228" t="n">
        <f aca="false">IF(N161="základná",J161,0)</f>
        <v>0</v>
      </c>
      <c r="BF161" s="228" t="n">
        <f aca="false">IF(N161="znížená",J161,0)</f>
        <v>9.66</v>
      </c>
      <c r="BG161" s="228" t="n">
        <f aca="false">IF(N161="zákl. prenesená",J161,0)</f>
        <v>0</v>
      </c>
      <c r="BH161" s="228" t="n">
        <f aca="false">IF(N161="zníž. prenesená",J161,0)</f>
        <v>0</v>
      </c>
      <c r="BI161" s="228" t="n">
        <f aca="false">IF(N161="nulová",J161,0)</f>
        <v>0</v>
      </c>
      <c r="BJ161" s="3" t="s">
        <v>161</v>
      </c>
      <c r="BK161" s="228" t="n">
        <f aca="false">ROUND(I161*H161,2)</f>
        <v>9.66</v>
      </c>
      <c r="BL161" s="3" t="s">
        <v>261</v>
      </c>
      <c r="BM161" s="227" t="s">
        <v>726</v>
      </c>
    </row>
    <row r="162" s="26" customFormat="true" ht="24.15" hidden="false" customHeight="true" outlineLevel="0" collapsed="false">
      <c r="A162" s="19"/>
      <c r="B162" s="20"/>
      <c r="C162" s="216" t="s">
        <v>6</v>
      </c>
      <c r="D162" s="216" t="s">
        <v>162</v>
      </c>
      <c r="E162" s="217" t="s">
        <v>303</v>
      </c>
      <c r="F162" s="218" t="s">
        <v>304</v>
      </c>
      <c r="G162" s="219" t="s">
        <v>274</v>
      </c>
      <c r="H162" s="220" t="n">
        <v>65.943</v>
      </c>
      <c r="I162" s="221" t="n">
        <v>1.85</v>
      </c>
      <c r="J162" s="221" t="n">
        <f aca="false">ROUND(I162*H162,2)</f>
        <v>121.99</v>
      </c>
      <c r="K162" s="222"/>
      <c r="L162" s="25"/>
      <c r="M162" s="223"/>
      <c r="N162" s="224" t="s">
        <v>36</v>
      </c>
      <c r="O162" s="225" t="n">
        <v>0</v>
      </c>
      <c r="P162" s="225" t="n">
        <f aca="false">O162*H162</f>
        <v>0</v>
      </c>
      <c r="Q162" s="225" t="n">
        <v>0</v>
      </c>
      <c r="R162" s="225" t="n">
        <f aca="false">Q162*H162</f>
        <v>0</v>
      </c>
      <c r="S162" s="225" t="n">
        <v>0</v>
      </c>
      <c r="T162" s="226" t="n">
        <f aca="false">S162*H162</f>
        <v>0</v>
      </c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R162" s="227" t="s">
        <v>261</v>
      </c>
      <c r="AT162" s="227" t="s">
        <v>162</v>
      </c>
      <c r="AU162" s="227" t="s">
        <v>161</v>
      </c>
      <c r="AY162" s="3" t="s">
        <v>158</v>
      </c>
      <c r="BE162" s="228" t="n">
        <f aca="false">IF(N162="základná",J162,0)</f>
        <v>0</v>
      </c>
      <c r="BF162" s="228" t="n">
        <f aca="false">IF(N162="znížená",J162,0)</f>
        <v>121.99</v>
      </c>
      <c r="BG162" s="228" t="n">
        <f aca="false">IF(N162="zákl. prenesená",J162,0)</f>
        <v>0</v>
      </c>
      <c r="BH162" s="228" t="n">
        <f aca="false">IF(N162="zníž. prenesená",J162,0)</f>
        <v>0</v>
      </c>
      <c r="BI162" s="228" t="n">
        <f aca="false">IF(N162="nulová",J162,0)</f>
        <v>0</v>
      </c>
      <c r="BJ162" s="3" t="s">
        <v>161</v>
      </c>
      <c r="BK162" s="228" t="n">
        <f aca="false">ROUND(I162*H162,2)</f>
        <v>121.99</v>
      </c>
      <c r="BL162" s="3" t="s">
        <v>261</v>
      </c>
      <c r="BM162" s="227" t="s">
        <v>727</v>
      </c>
    </row>
    <row r="163" s="200" customFormat="true" ht="22.8" hidden="false" customHeight="true" outlineLevel="0" collapsed="false">
      <c r="B163" s="201"/>
      <c r="C163" s="202"/>
      <c r="D163" s="203" t="s">
        <v>69</v>
      </c>
      <c r="E163" s="214" t="s">
        <v>551</v>
      </c>
      <c r="F163" s="214" t="s">
        <v>552</v>
      </c>
      <c r="G163" s="202"/>
      <c r="H163" s="202"/>
      <c r="I163" s="202"/>
      <c r="J163" s="215" t="n">
        <f aca="false">BK163</f>
        <v>612.14</v>
      </c>
      <c r="K163" s="202"/>
      <c r="L163" s="206"/>
      <c r="M163" s="207"/>
      <c r="N163" s="208"/>
      <c r="O163" s="208"/>
      <c r="P163" s="209" t="n">
        <f aca="false">SUM(P164:P169)</f>
        <v>4.90893</v>
      </c>
      <c r="Q163" s="208"/>
      <c r="R163" s="209" t="n">
        <f aca="false">SUM(R164:R169)</f>
        <v>0.05824</v>
      </c>
      <c r="S163" s="208"/>
      <c r="T163" s="210" t="n">
        <f aca="false">SUM(T164:T169)</f>
        <v>0</v>
      </c>
      <c r="AR163" s="211" t="s">
        <v>161</v>
      </c>
      <c r="AT163" s="212" t="s">
        <v>69</v>
      </c>
      <c r="AU163" s="212" t="s">
        <v>78</v>
      </c>
      <c r="AY163" s="211" t="s">
        <v>158</v>
      </c>
      <c r="BK163" s="213" t="n">
        <f aca="false">SUM(BK164:BK169)</f>
        <v>612.14</v>
      </c>
    </row>
    <row r="164" s="26" customFormat="true" ht="24.15" hidden="false" customHeight="true" outlineLevel="0" collapsed="false">
      <c r="A164" s="19"/>
      <c r="B164" s="20"/>
      <c r="C164" s="216" t="s">
        <v>415</v>
      </c>
      <c r="D164" s="216" t="s">
        <v>162</v>
      </c>
      <c r="E164" s="217" t="s">
        <v>728</v>
      </c>
      <c r="F164" s="218" t="s">
        <v>729</v>
      </c>
      <c r="G164" s="219" t="s">
        <v>217</v>
      </c>
      <c r="H164" s="220" t="n">
        <v>1</v>
      </c>
      <c r="I164" s="221" t="n">
        <v>97.85</v>
      </c>
      <c r="J164" s="221" t="n">
        <f aca="false">ROUND(I164*H164,2)</f>
        <v>97.85</v>
      </c>
      <c r="K164" s="222"/>
      <c r="L164" s="25"/>
      <c r="M164" s="223"/>
      <c r="N164" s="224" t="s">
        <v>36</v>
      </c>
      <c r="O164" s="225" t="n">
        <v>4.90893</v>
      </c>
      <c r="P164" s="225" t="n">
        <f aca="false">O164*H164</f>
        <v>4.90893</v>
      </c>
      <c r="Q164" s="225" t="n">
        <v>7E-005</v>
      </c>
      <c r="R164" s="225" t="n">
        <f aca="false">Q164*H164</f>
        <v>7E-005</v>
      </c>
      <c r="S164" s="225" t="n">
        <v>0</v>
      </c>
      <c r="T164" s="226" t="n">
        <f aca="false">S164*H164</f>
        <v>0</v>
      </c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R164" s="227" t="s">
        <v>261</v>
      </c>
      <c r="AT164" s="227" t="s">
        <v>162</v>
      </c>
      <c r="AU164" s="227" t="s">
        <v>161</v>
      </c>
      <c r="AY164" s="3" t="s">
        <v>158</v>
      </c>
      <c r="BE164" s="228" t="n">
        <f aca="false">IF(N164="základná",J164,0)</f>
        <v>0</v>
      </c>
      <c r="BF164" s="228" t="n">
        <f aca="false">IF(N164="znížená",J164,0)</f>
        <v>97.85</v>
      </c>
      <c r="BG164" s="228" t="n">
        <f aca="false">IF(N164="zákl. prenesená",J164,0)</f>
        <v>0</v>
      </c>
      <c r="BH164" s="228" t="n">
        <f aca="false">IF(N164="zníž. prenesená",J164,0)</f>
        <v>0</v>
      </c>
      <c r="BI164" s="228" t="n">
        <f aca="false">IF(N164="nulová",J164,0)</f>
        <v>0</v>
      </c>
      <c r="BJ164" s="3" t="s">
        <v>161</v>
      </c>
      <c r="BK164" s="228" t="n">
        <f aca="false">ROUND(I164*H164,2)</f>
        <v>97.85</v>
      </c>
      <c r="BL164" s="3" t="s">
        <v>261</v>
      </c>
      <c r="BM164" s="227" t="s">
        <v>730</v>
      </c>
    </row>
    <row r="165" s="26" customFormat="true" ht="24.15" hidden="false" customHeight="true" outlineLevel="0" collapsed="false">
      <c r="A165" s="19"/>
      <c r="B165" s="20"/>
      <c r="C165" s="229" t="s">
        <v>302</v>
      </c>
      <c r="D165" s="229" t="s">
        <v>220</v>
      </c>
      <c r="E165" s="230" t="s">
        <v>731</v>
      </c>
      <c r="F165" s="231" t="s">
        <v>732</v>
      </c>
      <c r="G165" s="232" t="s">
        <v>217</v>
      </c>
      <c r="H165" s="233" t="n">
        <v>1</v>
      </c>
      <c r="I165" s="234" t="n">
        <v>317.42</v>
      </c>
      <c r="J165" s="234" t="n">
        <f aca="false">ROUND(I165*H165,2)</f>
        <v>317.42</v>
      </c>
      <c r="K165" s="235"/>
      <c r="L165" s="236"/>
      <c r="M165" s="237"/>
      <c r="N165" s="238" t="s">
        <v>36</v>
      </c>
      <c r="O165" s="225" t="n">
        <v>0</v>
      </c>
      <c r="P165" s="225" t="n">
        <f aca="false">O165*H165</f>
        <v>0</v>
      </c>
      <c r="Q165" s="225" t="n">
        <v>0.05048</v>
      </c>
      <c r="R165" s="225" t="n">
        <f aca="false">Q165*H165</f>
        <v>0.05048</v>
      </c>
      <c r="S165" s="225" t="n">
        <v>0</v>
      </c>
      <c r="T165" s="226" t="n">
        <f aca="false">S165*H165</f>
        <v>0</v>
      </c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R165" s="227" t="s">
        <v>224</v>
      </c>
      <c r="AT165" s="227" t="s">
        <v>220</v>
      </c>
      <c r="AU165" s="227" t="s">
        <v>161</v>
      </c>
      <c r="AY165" s="3" t="s">
        <v>158</v>
      </c>
      <c r="BE165" s="228" t="n">
        <f aca="false">IF(N165="základná",J165,0)</f>
        <v>0</v>
      </c>
      <c r="BF165" s="228" t="n">
        <f aca="false">IF(N165="znížená",J165,0)</f>
        <v>317.42</v>
      </c>
      <c r="BG165" s="228" t="n">
        <f aca="false">IF(N165="zákl. prenesená",J165,0)</f>
        <v>0</v>
      </c>
      <c r="BH165" s="228" t="n">
        <f aca="false">IF(N165="zníž. prenesená",J165,0)</f>
        <v>0</v>
      </c>
      <c r="BI165" s="228" t="n">
        <f aca="false">IF(N165="nulová",J165,0)</f>
        <v>0</v>
      </c>
      <c r="BJ165" s="3" t="s">
        <v>161</v>
      </c>
      <c r="BK165" s="228" t="n">
        <f aca="false">ROUND(I165*H165,2)</f>
        <v>317.42</v>
      </c>
      <c r="BL165" s="3" t="s">
        <v>261</v>
      </c>
      <c r="BM165" s="227" t="s">
        <v>733</v>
      </c>
    </row>
    <row r="166" s="26" customFormat="true" ht="37.8" hidden="false" customHeight="true" outlineLevel="0" collapsed="false">
      <c r="A166" s="19"/>
      <c r="B166" s="20"/>
      <c r="C166" s="229" t="s">
        <v>308</v>
      </c>
      <c r="D166" s="229" t="s">
        <v>220</v>
      </c>
      <c r="E166" s="230" t="s">
        <v>734</v>
      </c>
      <c r="F166" s="231" t="s">
        <v>735</v>
      </c>
      <c r="G166" s="232" t="s">
        <v>217</v>
      </c>
      <c r="H166" s="233" t="n">
        <v>1</v>
      </c>
      <c r="I166" s="234" t="n">
        <v>93.7</v>
      </c>
      <c r="J166" s="234" t="n">
        <f aca="false">ROUND(I166*H166,2)</f>
        <v>93.7</v>
      </c>
      <c r="K166" s="235"/>
      <c r="L166" s="236"/>
      <c r="M166" s="237"/>
      <c r="N166" s="238" t="s">
        <v>36</v>
      </c>
      <c r="O166" s="225" t="n">
        <v>0</v>
      </c>
      <c r="P166" s="225" t="n">
        <f aca="false">O166*H166</f>
        <v>0</v>
      </c>
      <c r="Q166" s="225" t="n">
        <v>0.00298</v>
      </c>
      <c r="R166" s="225" t="n">
        <f aca="false">Q166*H166</f>
        <v>0.00298</v>
      </c>
      <c r="S166" s="225" t="n">
        <v>0</v>
      </c>
      <c r="T166" s="226" t="n">
        <f aca="false">S166*H166</f>
        <v>0</v>
      </c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R166" s="227" t="s">
        <v>224</v>
      </c>
      <c r="AT166" s="227" t="s">
        <v>220</v>
      </c>
      <c r="AU166" s="227" t="s">
        <v>161</v>
      </c>
      <c r="AY166" s="3" t="s">
        <v>158</v>
      </c>
      <c r="BE166" s="228" t="n">
        <f aca="false">IF(N166="základná",J166,0)</f>
        <v>0</v>
      </c>
      <c r="BF166" s="228" t="n">
        <f aca="false">IF(N166="znížená",J166,0)</f>
        <v>93.7</v>
      </c>
      <c r="BG166" s="228" t="n">
        <f aca="false">IF(N166="zákl. prenesená",J166,0)</f>
        <v>0</v>
      </c>
      <c r="BH166" s="228" t="n">
        <f aca="false">IF(N166="zníž. prenesená",J166,0)</f>
        <v>0</v>
      </c>
      <c r="BI166" s="228" t="n">
        <f aca="false">IF(N166="nulová",J166,0)</f>
        <v>0</v>
      </c>
      <c r="BJ166" s="3" t="s">
        <v>161</v>
      </c>
      <c r="BK166" s="228" t="n">
        <f aca="false">ROUND(I166*H166,2)</f>
        <v>93.7</v>
      </c>
      <c r="BL166" s="3" t="s">
        <v>261</v>
      </c>
      <c r="BM166" s="227" t="s">
        <v>736</v>
      </c>
    </row>
    <row r="167" s="26" customFormat="true" ht="24.15" hidden="false" customHeight="true" outlineLevel="0" collapsed="false">
      <c r="A167" s="19"/>
      <c r="B167" s="20"/>
      <c r="C167" s="229" t="s">
        <v>224</v>
      </c>
      <c r="D167" s="229" t="s">
        <v>220</v>
      </c>
      <c r="E167" s="230" t="s">
        <v>737</v>
      </c>
      <c r="F167" s="231" t="s">
        <v>738</v>
      </c>
      <c r="G167" s="232" t="s">
        <v>217</v>
      </c>
      <c r="H167" s="233" t="n">
        <v>1</v>
      </c>
      <c r="I167" s="234" t="n">
        <v>69.76</v>
      </c>
      <c r="J167" s="234" t="n">
        <f aca="false">ROUND(I167*H167,2)</f>
        <v>69.76</v>
      </c>
      <c r="K167" s="235"/>
      <c r="L167" s="236"/>
      <c r="M167" s="237"/>
      <c r="N167" s="238" t="s">
        <v>36</v>
      </c>
      <c r="O167" s="225" t="n">
        <v>0</v>
      </c>
      <c r="P167" s="225" t="n">
        <f aca="false">O167*H167</f>
        <v>0</v>
      </c>
      <c r="Q167" s="225" t="n">
        <v>0.00383</v>
      </c>
      <c r="R167" s="225" t="n">
        <f aca="false">Q167*H167</f>
        <v>0.00383</v>
      </c>
      <c r="S167" s="225" t="n">
        <v>0</v>
      </c>
      <c r="T167" s="226" t="n">
        <f aca="false">S167*H167</f>
        <v>0</v>
      </c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R167" s="227" t="s">
        <v>224</v>
      </c>
      <c r="AT167" s="227" t="s">
        <v>220</v>
      </c>
      <c r="AU167" s="227" t="s">
        <v>161</v>
      </c>
      <c r="AY167" s="3" t="s">
        <v>158</v>
      </c>
      <c r="BE167" s="228" t="n">
        <f aca="false">IF(N167="základná",J167,0)</f>
        <v>0</v>
      </c>
      <c r="BF167" s="228" t="n">
        <f aca="false">IF(N167="znížená",J167,0)</f>
        <v>69.76</v>
      </c>
      <c r="BG167" s="228" t="n">
        <f aca="false">IF(N167="zákl. prenesená",J167,0)</f>
        <v>0</v>
      </c>
      <c r="BH167" s="228" t="n">
        <f aca="false">IF(N167="zníž. prenesená",J167,0)</f>
        <v>0</v>
      </c>
      <c r="BI167" s="228" t="n">
        <f aca="false">IF(N167="nulová",J167,0)</f>
        <v>0</v>
      </c>
      <c r="BJ167" s="3" t="s">
        <v>161</v>
      </c>
      <c r="BK167" s="228" t="n">
        <f aca="false">ROUND(I167*H167,2)</f>
        <v>69.76</v>
      </c>
      <c r="BL167" s="3" t="s">
        <v>261</v>
      </c>
      <c r="BM167" s="227" t="s">
        <v>739</v>
      </c>
    </row>
    <row r="168" s="26" customFormat="true" ht="24.15" hidden="false" customHeight="true" outlineLevel="0" collapsed="false">
      <c r="A168" s="19"/>
      <c r="B168" s="20"/>
      <c r="C168" s="229" t="s">
        <v>214</v>
      </c>
      <c r="D168" s="229" t="s">
        <v>220</v>
      </c>
      <c r="E168" s="230" t="s">
        <v>740</v>
      </c>
      <c r="F168" s="231" t="s">
        <v>741</v>
      </c>
      <c r="G168" s="232" t="s">
        <v>217</v>
      </c>
      <c r="H168" s="233" t="n">
        <v>1</v>
      </c>
      <c r="I168" s="234" t="n">
        <v>30.06</v>
      </c>
      <c r="J168" s="234" t="n">
        <f aca="false">ROUND(I168*H168,2)</f>
        <v>30.06</v>
      </c>
      <c r="K168" s="235"/>
      <c r="L168" s="236"/>
      <c r="M168" s="237"/>
      <c r="N168" s="238" t="s">
        <v>36</v>
      </c>
      <c r="O168" s="225" t="n">
        <v>0</v>
      </c>
      <c r="P168" s="225" t="n">
        <f aca="false">O168*H168</f>
        <v>0</v>
      </c>
      <c r="Q168" s="225" t="n">
        <v>0.00088</v>
      </c>
      <c r="R168" s="225" t="n">
        <f aca="false">Q168*H168</f>
        <v>0.00088</v>
      </c>
      <c r="S168" s="225" t="n">
        <v>0</v>
      </c>
      <c r="T168" s="226" t="n">
        <f aca="false">S168*H168</f>
        <v>0</v>
      </c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R168" s="227" t="s">
        <v>224</v>
      </c>
      <c r="AT168" s="227" t="s">
        <v>220</v>
      </c>
      <c r="AU168" s="227" t="s">
        <v>161</v>
      </c>
      <c r="AY168" s="3" t="s">
        <v>158</v>
      </c>
      <c r="BE168" s="228" t="n">
        <f aca="false">IF(N168="základná",J168,0)</f>
        <v>0</v>
      </c>
      <c r="BF168" s="228" t="n">
        <f aca="false">IF(N168="znížená",J168,0)</f>
        <v>30.06</v>
      </c>
      <c r="BG168" s="228" t="n">
        <f aca="false">IF(N168="zákl. prenesená",J168,0)</f>
        <v>0</v>
      </c>
      <c r="BH168" s="228" t="n">
        <f aca="false">IF(N168="zníž. prenesená",J168,0)</f>
        <v>0</v>
      </c>
      <c r="BI168" s="228" t="n">
        <f aca="false">IF(N168="nulová",J168,0)</f>
        <v>0</v>
      </c>
      <c r="BJ168" s="3" t="s">
        <v>161</v>
      </c>
      <c r="BK168" s="228" t="n">
        <f aca="false">ROUND(I168*H168,2)</f>
        <v>30.06</v>
      </c>
      <c r="BL168" s="3" t="s">
        <v>261</v>
      </c>
      <c r="BM168" s="227" t="s">
        <v>742</v>
      </c>
    </row>
    <row r="169" s="26" customFormat="true" ht="24.15" hidden="false" customHeight="true" outlineLevel="0" collapsed="false">
      <c r="A169" s="19"/>
      <c r="B169" s="20"/>
      <c r="C169" s="216" t="s">
        <v>278</v>
      </c>
      <c r="D169" s="216" t="s">
        <v>162</v>
      </c>
      <c r="E169" s="217" t="s">
        <v>640</v>
      </c>
      <c r="F169" s="218" t="s">
        <v>641</v>
      </c>
      <c r="G169" s="219" t="s">
        <v>274</v>
      </c>
      <c r="H169" s="220" t="n">
        <v>6.088</v>
      </c>
      <c r="I169" s="221" t="n">
        <v>0.55</v>
      </c>
      <c r="J169" s="221" t="n">
        <f aca="false">ROUND(I169*H169,2)</f>
        <v>3.35</v>
      </c>
      <c r="K169" s="222"/>
      <c r="L169" s="25"/>
      <c r="M169" s="223"/>
      <c r="N169" s="224" t="s">
        <v>36</v>
      </c>
      <c r="O169" s="225" t="n">
        <v>0</v>
      </c>
      <c r="P169" s="225" t="n">
        <f aca="false">O169*H169</f>
        <v>0</v>
      </c>
      <c r="Q169" s="225" t="n">
        <v>0</v>
      </c>
      <c r="R169" s="225" t="n">
        <f aca="false">Q169*H169</f>
        <v>0</v>
      </c>
      <c r="S169" s="225" t="n">
        <v>0</v>
      </c>
      <c r="T169" s="226" t="n">
        <f aca="false">S169*H169</f>
        <v>0</v>
      </c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R169" s="227" t="s">
        <v>261</v>
      </c>
      <c r="AT169" s="227" t="s">
        <v>162</v>
      </c>
      <c r="AU169" s="227" t="s">
        <v>161</v>
      </c>
      <c r="AY169" s="3" t="s">
        <v>158</v>
      </c>
      <c r="BE169" s="228" t="n">
        <f aca="false">IF(N169="základná",J169,0)</f>
        <v>0</v>
      </c>
      <c r="BF169" s="228" t="n">
        <f aca="false">IF(N169="znížená",J169,0)</f>
        <v>3.35</v>
      </c>
      <c r="BG169" s="228" t="n">
        <f aca="false">IF(N169="zákl. prenesená",J169,0)</f>
        <v>0</v>
      </c>
      <c r="BH169" s="228" t="n">
        <f aca="false">IF(N169="zníž. prenesená",J169,0)</f>
        <v>0</v>
      </c>
      <c r="BI169" s="228" t="n">
        <f aca="false">IF(N169="nulová",J169,0)</f>
        <v>0</v>
      </c>
      <c r="BJ169" s="3" t="s">
        <v>161</v>
      </c>
      <c r="BK169" s="228" t="n">
        <f aca="false">ROUND(I169*H169,2)</f>
        <v>3.35</v>
      </c>
      <c r="BL169" s="3" t="s">
        <v>261</v>
      </c>
      <c r="BM169" s="227" t="s">
        <v>743</v>
      </c>
    </row>
    <row r="170" s="200" customFormat="true" ht="22.8" hidden="false" customHeight="true" outlineLevel="0" collapsed="false">
      <c r="B170" s="201"/>
      <c r="C170" s="202"/>
      <c r="D170" s="203" t="s">
        <v>69</v>
      </c>
      <c r="E170" s="214" t="s">
        <v>744</v>
      </c>
      <c r="F170" s="214" t="s">
        <v>745</v>
      </c>
      <c r="G170" s="202"/>
      <c r="H170" s="202"/>
      <c r="I170" s="202"/>
      <c r="J170" s="215" t="n">
        <f aca="false">BK170</f>
        <v>466.28</v>
      </c>
      <c r="K170" s="202"/>
      <c r="L170" s="206"/>
      <c r="M170" s="207"/>
      <c r="N170" s="208"/>
      <c r="O170" s="208"/>
      <c r="P170" s="209" t="n">
        <f aca="false">P171</f>
        <v>22.81484184</v>
      </c>
      <c r="Q170" s="208"/>
      <c r="R170" s="209" t="n">
        <f aca="false">R171</f>
        <v>0.00252042</v>
      </c>
      <c r="S170" s="208"/>
      <c r="T170" s="210" t="n">
        <f aca="false">T171</f>
        <v>0</v>
      </c>
      <c r="AR170" s="211" t="s">
        <v>161</v>
      </c>
      <c r="AT170" s="212" t="s">
        <v>69</v>
      </c>
      <c r="AU170" s="212" t="s">
        <v>78</v>
      </c>
      <c r="AY170" s="211" t="s">
        <v>158</v>
      </c>
      <c r="BK170" s="213" t="n">
        <f aca="false">BK171</f>
        <v>466.28</v>
      </c>
    </row>
    <row r="171" s="26" customFormat="true" ht="37.8" hidden="false" customHeight="true" outlineLevel="0" collapsed="false">
      <c r="A171" s="19"/>
      <c r="B171" s="20"/>
      <c r="C171" s="216" t="s">
        <v>465</v>
      </c>
      <c r="D171" s="216" t="s">
        <v>162</v>
      </c>
      <c r="E171" s="217" t="s">
        <v>746</v>
      </c>
      <c r="F171" s="218" t="s">
        <v>747</v>
      </c>
      <c r="G171" s="219" t="s">
        <v>165</v>
      </c>
      <c r="H171" s="220" t="n">
        <v>126.021</v>
      </c>
      <c r="I171" s="221" t="n">
        <v>3.7</v>
      </c>
      <c r="J171" s="221" t="n">
        <f aca="false">ROUND(I171*H171,2)</f>
        <v>466.28</v>
      </c>
      <c r="K171" s="222"/>
      <c r="L171" s="25"/>
      <c r="M171" s="223"/>
      <c r="N171" s="224" t="s">
        <v>36</v>
      </c>
      <c r="O171" s="225" t="n">
        <v>0.18104</v>
      </c>
      <c r="P171" s="225" t="n">
        <f aca="false">O171*H171</f>
        <v>22.81484184</v>
      </c>
      <c r="Q171" s="225" t="n">
        <v>2E-005</v>
      </c>
      <c r="R171" s="225" t="n">
        <f aca="false">Q171*H171</f>
        <v>0.00252042</v>
      </c>
      <c r="S171" s="225" t="n">
        <v>0</v>
      </c>
      <c r="T171" s="226" t="n">
        <f aca="false">S171*H171</f>
        <v>0</v>
      </c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R171" s="227" t="s">
        <v>261</v>
      </c>
      <c r="AT171" s="227" t="s">
        <v>162</v>
      </c>
      <c r="AU171" s="227" t="s">
        <v>161</v>
      </c>
      <c r="AY171" s="3" t="s">
        <v>158</v>
      </c>
      <c r="BE171" s="228" t="n">
        <f aca="false">IF(N171="základná",J171,0)</f>
        <v>0</v>
      </c>
      <c r="BF171" s="228" t="n">
        <f aca="false">IF(N171="znížená",J171,0)</f>
        <v>466.28</v>
      </c>
      <c r="BG171" s="228" t="n">
        <f aca="false">IF(N171="zákl. prenesená",J171,0)</f>
        <v>0</v>
      </c>
      <c r="BH171" s="228" t="n">
        <f aca="false">IF(N171="zníž. prenesená",J171,0)</f>
        <v>0</v>
      </c>
      <c r="BI171" s="228" t="n">
        <f aca="false">IF(N171="nulová",J171,0)</f>
        <v>0</v>
      </c>
      <c r="BJ171" s="3" t="s">
        <v>161</v>
      </c>
      <c r="BK171" s="228" t="n">
        <f aca="false">ROUND(I171*H171,2)</f>
        <v>466.28</v>
      </c>
      <c r="BL171" s="3" t="s">
        <v>261</v>
      </c>
      <c r="BM171" s="227" t="s">
        <v>748</v>
      </c>
    </row>
    <row r="172" s="200" customFormat="true" ht="22.8" hidden="false" customHeight="true" outlineLevel="0" collapsed="false">
      <c r="B172" s="201"/>
      <c r="C172" s="202"/>
      <c r="D172" s="203" t="s">
        <v>69</v>
      </c>
      <c r="E172" s="214" t="s">
        <v>643</v>
      </c>
      <c r="F172" s="214" t="s">
        <v>644</v>
      </c>
      <c r="G172" s="202"/>
      <c r="H172" s="202"/>
      <c r="I172" s="202"/>
      <c r="J172" s="215" t="n">
        <f aca="false">BK172</f>
        <v>346.36</v>
      </c>
      <c r="K172" s="202"/>
      <c r="L172" s="206"/>
      <c r="M172" s="207"/>
      <c r="N172" s="208"/>
      <c r="O172" s="208"/>
      <c r="P172" s="209" t="n">
        <f aca="false">SUM(P173:P174)</f>
        <v>11.9707224</v>
      </c>
      <c r="Q172" s="208"/>
      <c r="R172" s="209" t="n">
        <f aca="false">SUM(R173:R174)</f>
        <v>0.04782492</v>
      </c>
      <c r="S172" s="208"/>
      <c r="T172" s="210" t="n">
        <f aca="false">SUM(T173:T174)</f>
        <v>0</v>
      </c>
      <c r="AR172" s="211" t="s">
        <v>161</v>
      </c>
      <c r="AT172" s="212" t="s">
        <v>69</v>
      </c>
      <c r="AU172" s="212" t="s">
        <v>78</v>
      </c>
      <c r="AY172" s="211" t="s">
        <v>158</v>
      </c>
      <c r="BK172" s="213" t="n">
        <f aca="false">SUM(BK173:BK174)</f>
        <v>346.36</v>
      </c>
    </row>
    <row r="173" s="26" customFormat="true" ht="24.15" hidden="false" customHeight="true" outlineLevel="0" collapsed="false">
      <c r="A173" s="19"/>
      <c r="B173" s="20"/>
      <c r="C173" s="216" t="s">
        <v>244</v>
      </c>
      <c r="D173" s="216" t="s">
        <v>162</v>
      </c>
      <c r="E173" s="217" t="s">
        <v>646</v>
      </c>
      <c r="F173" s="218" t="s">
        <v>647</v>
      </c>
      <c r="G173" s="219" t="s">
        <v>165</v>
      </c>
      <c r="H173" s="220" t="n">
        <v>144.924</v>
      </c>
      <c r="I173" s="221" t="n">
        <v>0.86</v>
      </c>
      <c r="J173" s="221" t="n">
        <f aca="false">ROUND(I173*H173,2)</f>
        <v>124.63</v>
      </c>
      <c r="K173" s="222"/>
      <c r="L173" s="25"/>
      <c r="M173" s="223"/>
      <c r="N173" s="224" t="s">
        <v>36</v>
      </c>
      <c r="O173" s="225" t="n">
        <v>0.03018</v>
      </c>
      <c r="P173" s="225" t="n">
        <f aca="false">O173*H173</f>
        <v>4.37380632</v>
      </c>
      <c r="Q173" s="225" t="n">
        <v>0.0001</v>
      </c>
      <c r="R173" s="225" t="n">
        <f aca="false">Q173*H173</f>
        <v>0.0144924</v>
      </c>
      <c r="S173" s="225" t="n">
        <v>0</v>
      </c>
      <c r="T173" s="226" t="n">
        <f aca="false">S173*H173</f>
        <v>0</v>
      </c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R173" s="227" t="s">
        <v>261</v>
      </c>
      <c r="AT173" s="227" t="s">
        <v>162</v>
      </c>
      <c r="AU173" s="227" t="s">
        <v>161</v>
      </c>
      <c r="AY173" s="3" t="s">
        <v>158</v>
      </c>
      <c r="BE173" s="228" t="n">
        <f aca="false">IF(N173="základná",J173,0)</f>
        <v>0</v>
      </c>
      <c r="BF173" s="228" t="n">
        <f aca="false">IF(N173="znížená",J173,0)</f>
        <v>124.63</v>
      </c>
      <c r="BG173" s="228" t="n">
        <f aca="false">IF(N173="zákl. prenesená",J173,0)</f>
        <v>0</v>
      </c>
      <c r="BH173" s="228" t="n">
        <f aca="false">IF(N173="zníž. prenesená",J173,0)</f>
        <v>0</v>
      </c>
      <c r="BI173" s="228" t="n">
        <f aca="false">IF(N173="nulová",J173,0)</f>
        <v>0</v>
      </c>
      <c r="BJ173" s="3" t="s">
        <v>161</v>
      </c>
      <c r="BK173" s="228" t="n">
        <f aca="false">ROUND(I173*H173,2)</f>
        <v>124.63</v>
      </c>
      <c r="BL173" s="3" t="s">
        <v>261</v>
      </c>
      <c r="BM173" s="227" t="s">
        <v>749</v>
      </c>
    </row>
    <row r="174" s="26" customFormat="true" ht="37.8" hidden="false" customHeight="true" outlineLevel="0" collapsed="false">
      <c r="A174" s="19"/>
      <c r="B174" s="20"/>
      <c r="C174" s="216" t="s">
        <v>298</v>
      </c>
      <c r="D174" s="216" t="s">
        <v>162</v>
      </c>
      <c r="E174" s="217" t="s">
        <v>750</v>
      </c>
      <c r="F174" s="218" t="s">
        <v>751</v>
      </c>
      <c r="G174" s="219" t="s">
        <v>165</v>
      </c>
      <c r="H174" s="220" t="n">
        <v>144.924</v>
      </c>
      <c r="I174" s="221" t="n">
        <v>1.53</v>
      </c>
      <c r="J174" s="221" t="n">
        <f aca="false">ROUND(I174*H174,2)</f>
        <v>221.73</v>
      </c>
      <c r="K174" s="222"/>
      <c r="L174" s="25"/>
      <c r="M174" s="239"/>
      <c r="N174" s="240" t="s">
        <v>36</v>
      </c>
      <c r="O174" s="241" t="n">
        <v>0.05242</v>
      </c>
      <c r="P174" s="241" t="n">
        <f aca="false">O174*H174</f>
        <v>7.59691608</v>
      </c>
      <c r="Q174" s="241" t="n">
        <v>0.00023</v>
      </c>
      <c r="R174" s="241" t="n">
        <f aca="false">Q174*H174</f>
        <v>0.03333252</v>
      </c>
      <c r="S174" s="241" t="n">
        <v>0</v>
      </c>
      <c r="T174" s="242" t="n">
        <f aca="false">S174*H174</f>
        <v>0</v>
      </c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R174" s="227" t="s">
        <v>261</v>
      </c>
      <c r="AT174" s="227" t="s">
        <v>162</v>
      </c>
      <c r="AU174" s="227" t="s">
        <v>161</v>
      </c>
      <c r="AY174" s="3" t="s">
        <v>158</v>
      </c>
      <c r="BE174" s="228" t="n">
        <f aca="false">IF(N174="základná",J174,0)</f>
        <v>0</v>
      </c>
      <c r="BF174" s="228" t="n">
        <f aca="false">IF(N174="znížená",J174,0)</f>
        <v>221.73</v>
      </c>
      <c r="BG174" s="228" t="n">
        <f aca="false">IF(N174="zákl. prenesená",J174,0)</f>
        <v>0</v>
      </c>
      <c r="BH174" s="228" t="n">
        <f aca="false">IF(N174="zníž. prenesená",J174,0)</f>
        <v>0</v>
      </c>
      <c r="BI174" s="228" t="n">
        <f aca="false">IF(N174="nulová",J174,0)</f>
        <v>0</v>
      </c>
      <c r="BJ174" s="3" t="s">
        <v>161</v>
      </c>
      <c r="BK174" s="228" t="n">
        <f aca="false">ROUND(I174*H174,2)</f>
        <v>221.73</v>
      </c>
      <c r="BL174" s="3" t="s">
        <v>261</v>
      </c>
      <c r="BM174" s="227" t="s">
        <v>752</v>
      </c>
    </row>
    <row r="175" s="26" customFormat="true" ht="6.95" hidden="false" customHeight="true" outlineLevel="0" collapsed="false">
      <c r="A175" s="19"/>
      <c r="B175" s="53"/>
      <c r="C175" s="54"/>
      <c r="D175" s="54"/>
      <c r="E175" s="54"/>
      <c r="F175" s="54"/>
      <c r="G175" s="54"/>
      <c r="H175" s="54"/>
      <c r="I175" s="54"/>
      <c r="J175" s="54"/>
      <c r="K175" s="54"/>
      <c r="L175" s="25"/>
      <c r="M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</row>
  </sheetData>
  <sheetProtection algorithmName="SHA-512" hashValue="76qBDRgutdq1CwGDvei4UNDjNHGMVKX8NoFRLeIA2+WK07/Hv+F/zwvzTH3d1wqXhuLKW8NnHAC7UQ++rC6YnQ==" saltValue="aPZ8kIS9GzIttVBQ4lPPZQLKdcCQKbWR09sNvQYMKcSqxSeteTx/VT9LOXqU7hirL40t2h+8CZAGtfbEjzJuIw==" spinCount="100000" sheet="true" password="f684" objects="true" scenarios="true" formatColumns="false" formatRows="false" autoFilter="false"/>
  <autoFilter ref="C126:K174"/>
  <mergeCells count="9">
    <mergeCell ref="L2:V2"/>
    <mergeCell ref="E7:H7"/>
    <mergeCell ref="E9:H9"/>
    <mergeCell ref="E18:H18"/>
    <mergeCell ref="E27:H27"/>
    <mergeCell ref="E85:H85"/>
    <mergeCell ref="E87:H87"/>
    <mergeCell ref="E117:H117"/>
    <mergeCell ref="E119:H119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M16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1" customFormat="false" ht="12.8" hidden="false" customHeight="false" outlineLevel="0" collapsed="false">
      <c r="A1" s="8"/>
    </row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94</v>
      </c>
    </row>
    <row r="3" customFormat="false" ht="6.95" hidden="false" customHeight="true" outlineLevel="0" collapsed="false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6"/>
      <c r="AT3" s="3" t="s">
        <v>70</v>
      </c>
    </row>
    <row r="4" customFormat="false" ht="24.95" hidden="false" customHeight="true" outlineLevel="0" collapsed="false">
      <c r="B4" s="6"/>
      <c r="D4" s="123" t="s">
        <v>128</v>
      </c>
      <c r="L4" s="6"/>
      <c r="M4" s="124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25" t="s">
        <v>12</v>
      </c>
      <c r="L6" s="6"/>
    </row>
    <row r="7" customFormat="false" ht="16.5" hidden="false" customHeight="true" outlineLevel="0" collapsed="false">
      <c r="B7" s="6"/>
      <c r="E7" s="126" t="str">
        <f aca="false">'Rekapitulácia stavby'!K6</f>
        <v>REKONŠTRUKCIA KULTÚRNEHO DOMU V OBCI NOVÝ RUSKOV</v>
      </c>
      <c r="F7" s="126"/>
      <c r="G7" s="126"/>
      <c r="H7" s="126"/>
      <c r="L7" s="6"/>
    </row>
    <row r="8" s="26" customFormat="true" ht="12" hidden="false" customHeight="true" outlineLevel="0" collapsed="false">
      <c r="A8" s="19"/>
      <c r="B8" s="25"/>
      <c r="C8" s="19"/>
      <c r="D8" s="125" t="s">
        <v>129</v>
      </c>
      <c r="E8" s="19"/>
      <c r="F8" s="19"/>
      <c r="G8" s="19"/>
      <c r="H8" s="19"/>
      <c r="I8" s="19"/>
      <c r="J8" s="19"/>
      <c r="K8" s="19"/>
      <c r="L8" s="50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26" customFormat="true" ht="16.5" hidden="false" customHeight="true" outlineLevel="0" collapsed="false">
      <c r="A9" s="19"/>
      <c r="B9" s="25"/>
      <c r="C9" s="19"/>
      <c r="D9" s="19"/>
      <c r="E9" s="127" t="s">
        <v>753</v>
      </c>
      <c r="F9" s="127"/>
      <c r="G9" s="127"/>
      <c r="H9" s="127"/>
      <c r="I9" s="19"/>
      <c r="J9" s="19"/>
      <c r="K9" s="19"/>
      <c r="L9" s="50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="26" customFormat="true" ht="12.8" hidden="false" customHeight="false" outlineLevel="0" collapsed="false">
      <c r="A10" s="19"/>
      <c r="B10" s="25"/>
      <c r="C10" s="19"/>
      <c r="D10" s="19"/>
      <c r="E10" s="19"/>
      <c r="F10" s="19"/>
      <c r="G10" s="19"/>
      <c r="H10" s="19"/>
      <c r="I10" s="19"/>
      <c r="J10" s="19"/>
      <c r="K10" s="19"/>
      <c r="L10" s="50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26" customFormat="true" ht="12" hidden="false" customHeight="true" outlineLevel="0" collapsed="false">
      <c r="A11" s="19"/>
      <c r="B11" s="25"/>
      <c r="C11" s="19"/>
      <c r="D11" s="125" t="s">
        <v>14</v>
      </c>
      <c r="E11" s="19"/>
      <c r="F11" s="128"/>
      <c r="G11" s="19"/>
      <c r="H11" s="19"/>
      <c r="I11" s="125" t="s">
        <v>15</v>
      </c>
      <c r="J11" s="128"/>
      <c r="K11" s="19"/>
      <c r="L11" s="50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="26" customFormat="true" ht="12" hidden="false" customHeight="true" outlineLevel="0" collapsed="false">
      <c r="A12" s="19"/>
      <c r="B12" s="25"/>
      <c r="C12" s="19"/>
      <c r="D12" s="125" t="s">
        <v>16</v>
      </c>
      <c r="E12" s="19"/>
      <c r="F12" s="128" t="s">
        <v>25</v>
      </c>
      <c r="G12" s="19"/>
      <c r="H12" s="19"/>
      <c r="I12" s="125" t="s">
        <v>18</v>
      </c>
      <c r="J12" s="129" t="str">
        <f aca="false">'Rekapitulácia stavby'!AN8</f>
        <v>12. 2022</v>
      </c>
      <c r="K12" s="19"/>
      <c r="L12" s="50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26" customFormat="true" ht="10.8" hidden="false" customHeight="true" outlineLevel="0" collapsed="false">
      <c r="A13" s="19"/>
      <c r="B13" s="25"/>
      <c r="C13" s="19"/>
      <c r="D13" s="19"/>
      <c r="E13" s="19"/>
      <c r="F13" s="19"/>
      <c r="G13" s="19"/>
      <c r="H13" s="19"/>
      <c r="I13" s="19"/>
      <c r="J13" s="19"/>
      <c r="K13" s="19"/>
      <c r="L13" s="50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="26" customFormat="true" ht="12" hidden="false" customHeight="true" outlineLevel="0" collapsed="false">
      <c r="A14" s="19"/>
      <c r="B14" s="25"/>
      <c r="C14" s="19"/>
      <c r="D14" s="125" t="s">
        <v>20</v>
      </c>
      <c r="E14" s="19"/>
      <c r="F14" s="19"/>
      <c r="G14" s="19"/>
      <c r="H14" s="19"/>
      <c r="I14" s="125" t="s">
        <v>21</v>
      </c>
      <c r="J14" s="128" t="str">
        <f aca="false">IF('Rekapitulácia stavby'!AN10="","",'Rekapitulácia stavby'!AN10)</f>
        <v/>
      </c>
      <c r="K14" s="19"/>
      <c r="L14" s="50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26" customFormat="true" ht="18" hidden="false" customHeight="true" outlineLevel="0" collapsed="false">
      <c r="A15" s="19"/>
      <c r="B15" s="25"/>
      <c r="C15" s="19"/>
      <c r="D15" s="19"/>
      <c r="E15" s="128" t="str">
        <f aca="false">IF('Rekapitulácia stavby'!E11="","",'Rekapitulácia stavby'!E11)</f>
        <v>Obec Nový Ruskov</v>
      </c>
      <c r="F15" s="19"/>
      <c r="G15" s="19"/>
      <c r="H15" s="19"/>
      <c r="I15" s="125" t="s">
        <v>23</v>
      </c>
      <c r="J15" s="128" t="str">
        <f aca="false">IF('Rekapitulácia stavby'!AN11="","",'Rekapitulácia stavby'!AN11)</f>
        <v/>
      </c>
      <c r="K15" s="19"/>
      <c r="L15" s="50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="26" customFormat="true" ht="6.95" hidden="false" customHeight="true" outlineLevel="0" collapsed="false">
      <c r="A16" s="19"/>
      <c r="B16" s="25"/>
      <c r="C16" s="19"/>
      <c r="D16" s="19"/>
      <c r="E16" s="19"/>
      <c r="F16" s="19"/>
      <c r="G16" s="19"/>
      <c r="H16" s="19"/>
      <c r="I16" s="19"/>
      <c r="J16" s="19"/>
      <c r="K16" s="19"/>
      <c r="L16" s="50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="26" customFormat="true" ht="12" hidden="false" customHeight="true" outlineLevel="0" collapsed="false">
      <c r="A17" s="19"/>
      <c r="B17" s="25"/>
      <c r="C17" s="19"/>
      <c r="D17" s="125" t="s">
        <v>24</v>
      </c>
      <c r="E17" s="19"/>
      <c r="F17" s="19"/>
      <c r="G17" s="19"/>
      <c r="H17" s="19"/>
      <c r="I17" s="125" t="s">
        <v>21</v>
      </c>
      <c r="J17" s="128" t="n">
        <f aca="false">'Rekapitulácia stavby'!AN13</f>
        <v>0</v>
      </c>
      <c r="K17" s="19"/>
      <c r="L17" s="50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26" customFormat="true" ht="18" hidden="false" customHeight="true" outlineLevel="0" collapsed="false">
      <c r="A18" s="19"/>
      <c r="B18" s="25"/>
      <c r="C18" s="19"/>
      <c r="D18" s="19"/>
      <c r="E18" s="130" t="str">
        <f aca="false">'Rekapitulácia stavby'!E14</f>
        <v> </v>
      </c>
      <c r="F18" s="130"/>
      <c r="G18" s="130"/>
      <c r="H18" s="130"/>
      <c r="I18" s="125" t="s">
        <v>23</v>
      </c>
      <c r="J18" s="128" t="n">
        <f aca="false">'Rekapitulácia stavby'!AN14</f>
        <v>0</v>
      </c>
      <c r="K18" s="19"/>
      <c r="L18" s="50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="26" customFormat="true" ht="6.95" hidden="false" customHeight="true" outlineLevel="0" collapsed="false">
      <c r="A19" s="19"/>
      <c r="B19" s="25"/>
      <c r="C19" s="19"/>
      <c r="D19" s="19"/>
      <c r="E19" s="19"/>
      <c r="F19" s="19"/>
      <c r="G19" s="19"/>
      <c r="H19" s="19"/>
      <c r="I19" s="19"/>
      <c r="J19" s="19"/>
      <c r="K19" s="19"/>
      <c r="L19" s="50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26" customFormat="true" ht="12" hidden="false" customHeight="true" outlineLevel="0" collapsed="false">
      <c r="A20" s="19"/>
      <c r="B20" s="25"/>
      <c r="C20" s="19"/>
      <c r="D20" s="125" t="s">
        <v>26</v>
      </c>
      <c r="E20" s="19"/>
      <c r="F20" s="19"/>
      <c r="G20" s="19"/>
      <c r="H20" s="19"/>
      <c r="I20" s="125" t="s">
        <v>21</v>
      </c>
      <c r="J20" s="128" t="str">
        <f aca="false">IF('Rekapitulácia stavby'!AN16="","",'Rekapitulácia stavby'!AN16)</f>
        <v/>
      </c>
      <c r="K20" s="19"/>
      <c r="L20" s="50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="26" customFormat="true" ht="18" hidden="false" customHeight="true" outlineLevel="0" collapsed="false">
      <c r="A21" s="19"/>
      <c r="B21" s="25"/>
      <c r="C21" s="19"/>
      <c r="D21" s="19"/>
      <c r="E21" s="128" t="str">
        <f aca="false">IF('Rekapitulácia stavby'!E17="","",'Rekapitulácia stavby'!E17)</f>
        <v> </v>
      </c>
      <c r="F21" s="19"/>
      <c r="G21" s="19"/>
      <c r="H21" s="19"/>
      <c r="I21" s="125" t="s">
        <v>23</v>
      </c>
      <c r="J21" s="128" t="str">
        <f aca="false">IF('Rekapitulácia stavby'!AN17="","",'Rekapitulácia stavby'!AN17)</f>
        <v/>
      </c>
      <c r="K21" s="19"/>
      <c r="L21" s="50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="26" customFormat="true" ht="6.95" hidden="false" customHeight="true" outlineLevel="0" collapsed="false">
      <c r="A22" s="19"/>
      <c r="B22" s="25"/>
      <c r="C22" s="19"/>
      <c r="D22" s="19"/>
      <c r="E22" s="19"/>
      <c r="F22" s="19"/>
      <c r="G22" s="19"/>
      <c r="H22" s="19"/>
      <c r="I22" s="19"/>
      <c r="J22" s="19"/>
      <c r="K22" s="19"/>
      <c r="L22" s="50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="26" customFormat="true" ht="12" hidden="false" customHeight="true" outlineLevel="0" collapsed="false">
      <c r="A23" s="19"/>
      <c r="B23" s="25"/>
      <c r="C23" s="19"/>
      <c r="D23" s="125" t="s">
        <v>28</v>
      </c>
      <c r="E23" s="19"/>
      <c r="F23" s="19"/>
      <c r="G23" s="19"/>
      <c r="H23" s="19"/>
      <c r="I23" s="125" t="s">
        <v>21</v>
      </c>
      <c r="J23" s="128" t="str">
        <f aca="false">IF('Rekapitulácia stavby'!AN19="","",'Rekapitulácia stavby'!AN19)</f>
        <v/>
      </c>
      <c r="K23" s="19"/>
      <c r="L23" s="50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="26" customFormat="true" ht="18" hidden="false" customHeight="true" outlineLevel="0" collapsed="false">
      <c r="A24" s="19"/>
      <c r="B24" s="25"/>
      <c r="C24" s="19"/>
      <c r="D24" s="19"/>
      <c r="E24" s="128" t="str">
        <f aca="false">IF('Rekapitulácia stavby'!E20="","",'Rekapitulácia stavby'!E20)</f>
        <v> </v>
      </c>
      <c r="F24" s="19"/>
      <c r="G24" s="19"/>
      <c r="H24" s="19"/>
      <c r="I24" s="125" t="s">
        <v>23</v>
      </c>
      <c r="J24" s="128" t="str">
        <f aca="false">IF('Rekapitulácia stavby'!AN20="","",'Rekapitulácia stavby'!AN20)</f>
        <v/>
      </c>
      <c r="K24" s="19"/>
      <c r="L24" s="50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="26" customFormat="true" ht="6.95" hidden="false" customHeight="true" outlineLevel="0" collapsed="false">
      <c r="A25" s="19"/>
      <c r="B25" s="25"/>
      <c r="C25" s="19"/>
      <c r="D25" s="19"/>
      <c r="E25" s="19"/>
      <c r="F25" s="19"/>
      <c r="G25" s="19"/>
      <c r="H25" s="19"/>
      <c r="I25" s="19"/>
      <c r="J25" s="19"/>
      <c r="K25" s="19"/>
      <c r="L25" s="50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="26" customFormat="true" ht="12" hidden="false" customHeight="true" outlineLevel="0" collapsed="false">
      <c r="A26" s="19"/>
      <c r="B26" s="25"/>
      <c r="C26" s="19"/>
      <c r="D26" s="125" t="s">
        <v>29</v>
      </c>
      <c r="E26" s="19"/>
      <c r="F26" s="19"/>
      <c r="G26" s="19"/>
      <c r="H26" s="19"/>
      <c r="I26" s="19"/>
      <c r="J26" s="19"/>
      <c r="K26" s="19"/>
      <c r="L26" s="50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="135" customFormat="true" ht="16.5" hidden="false" customHeight="true" outlineLevel="0" collapsed="false">
      <c r="A27" s="131"/>
      <c r="B27" s="132"/>
      <c r="C27" s="131"/>
      <c r="D27" s="131"/>
      <c r="E27" s="133"/>
      <c r="F27" s="133"/>
      <c r="G27" s="133"/>
      <c r="H27" s="133"/>
      <c r="I27" s="131"/>
      <c r="J27" s="131"/>
      <c r="K27" s="131"/>
      <c r="L27" s="134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6" customFormat="true" ht="6.95" hidden="false" customHeight="true" outlineLevel="0" collapsed="false">
      <c r="A28" s="19"/>
      <c r="B28" s="25"/>
      <c r="C28" s="19"/>
      <c r="D28" s="19"/>
      <c r="E28" s="19"/>
      <c r="F28" s="19"/>
      <c r="G28" s="19"/>
      <c r="H28" s="19"/>
      <c r="I28" s="19"/>
      <c r="J28" s="19"/>
      <c r="K28" s="19"/>
      <c r="L28" s="50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="26" customFormat="true" ht="6.95" hidden="false" customHeight="true" outlineLevel="0" collapsed="false">
      <c r="A29" s="19"/>
      <c r="B29" s="25"/>
      <c r="C29" s="19"/>
      <c r="D29" s="136"/>
      <c r="E29" s="136"/>
      <c r="F29" s="136"/>
      <c r="G29" s="136"/>
      <c r="H29" s="136"/>
      <c r="I29" s="136"/>
      <c r="J29" s="136"/>
      <c r="K29" s="136"/>
      <c r="L29" s="50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="26" customFormat="true" ht="25.45" hidden="false" customHeight="true" outlineLevel="0" collapsed="false">
      <c r="A30" s="19"/>
      <c r="B30" s="25"/>
      <c r="C30" s="19"/>
      <c r="D30" s="137" t="s">
        <v>30</v>
      </c>
      <c r="E30" s="19"/>
      <c r="F30" s="19"/>
      <c r="G30" s="19"/>
      <c r="H30" s="19"/>
      <c r="I30" s="19"/>
      <c r="J30" s="138" t="n">
        <f aca="false">ROUND(J126, 2)</f>
        <v>37981.76</v>
      </c>
      <c r="K30" s="19"/>
      <c r="L30" s="50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="26" customFormat="true" ht="6.95" hidden="false" customHeight="true" outlineLevel="0" collapsed="false">
      <c r="A31" s="19"/>
      <c r="B31" s="25"/>
      <c r="C31" s="19"/>
      <c r="D31" s="136"/>
      <c r="E31" s="136"/>
      <c r="F31" s="136"/>
      <c r="G31" s="136"/>
      <c r="H31" s="136"/>
      <c r="I31" s="136"/>
      <c r="J31" s="136"/>
      <c r="K31" s="136"/>
      <c r="L31" s="50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26" customFormat="true" ht="14.4" hidden="false" customHeight="true" outlineLevel="0" collapsed="false">
      <c r="A32" s="19"/>
      <c r="B32" s="25"/>
      <c r="C32" s="19"/>
      <c r="D32" s="19"/>
      <c r="E32" s="19"/>
      <c r="F32" s="139" t="s">
        <v>32</v>
      </c>
      <c r="G32" s="19"/>
      <c r="H32" s="19"/>
      <c r="I32" s="139" t="s">
        <v>31</v>
      </c>
      <c r="J32" s="139" t="s">
        <v>33</v>
      </c>
      <c r="K32" s="19"/>
      <c r="L32" s="50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="26" customFormat="true" ht="14.4" hidden="false" customHeight="true" outlineLevel="0" collapsed="false">
      <c r="A33" s="19"/>
      <c r="B33" s="25"/>
      <c r="C33" s="19"/>
      <c r="D33" s="140" t="s">
        <v>34</v>
      </c>
      <c r="E33" s="141" t="s">
        <v>35</v>
      </c>
      <c r="F33" s="142" t="n">
        <f aca="false">ROUND((SUM(BE126:BE161)),  2)</f>
        <v>0</v>
      </c>
      <c r="G33" s="143"/>
      <c r="H33" s="143"/>
      <c r="I33" s="144" t="n">
        <v>0.2</v>
      </c>
      <c r="J33" s="142" t="n">
        <f aca="false">ROUND(((SUM(BE126:BE161))*I33),  2)</f>
        <v>0</v>
      </c>
      <c r="K33" s="19"/>
      <c r="L33" s="50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="26" customFormat="true" ht="14.4" hidden="false" customHeight="true" outlineLevel="0" collapsed="false">
      <c r="A34" s="19"/>
      <c r="B34" s="25"/>
      <c r="C34" s="19"/>
      <c r="D34" s="19"/>
      <c r="E34" s="141" t="s">
        <v>36</v>
      </c>
      <c r="F34" s="145" t="n">
        <f aca="false">ROUND((SUM(BF126:BF161)),  2)</f>
        <v>37981.76</v>
      </c>
      <c r="G34" s="19"/>
      <c r="H34" s="19"/>
      <c r="I34" s="146" t="n">
        <v>0.2</v>
      </c>
      <c r="J34" s="145" t="n">
        <f aca="false">ROUND(((SUM(BF126:BF161))*I34),  2)</f>
        <v>7596.35</v>
      </c>
      <c r="K34" s="19"/>
      <c r="L34" s="50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26" customFormat="true" ht="14.4" hidden="true" customHeight="true" outlineLevel="0" collapsed="false">
      <c r="A35" s="19"/>
      <c r="B35" s="25"/>
      <c r="C35" s="19"/>
      <c r="D35" s="19"/>
      <c r="E35" s="125" t="s">
        <v>37</v>
      </c>
      <c r="F35" s="145" t="n">
        <f aca="false">ROUND((SUM(BG126:BG161)),  2)</f>
        <v>0</v>
      </c>
      <c r="G35" s="19"/>
      <c r="H35" s="19"/>
      <c r="I35" s="146" t="n">
        <v>0.2</v>
      </c>
      <c r="J35" s="145" t="n">
        <f aca="false">0</f>
        <v>0</v>
      </c>
      <c r="K35" s="19"/>
      <c r="L35" s="50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26" customFormat="true" ht="14.4" hidden="true" customHeight="true" outlineLevel="0" collapsed="false">
      <c r="A36" s="19"/>
      <c r="B36" s="25"/>
      <c r="C36" s="19"/>
      <c r="D36" s="19"/>
      <c r="E36" s="125" t="s">
        <v>38</v>
      </c>
      <c r="F36" s="145" t="n">
        <f aca="false">ROUND((SUM(BH126:BH161)),  2)</f>
        <v>0</v>
      </c>
      <c r="G36" s="19"/>
      <c r="H36" s="19"/>
      <c r="I36" s="146" t="n">
        <v>0.2</v>
      </c>
      <c r="J36" s="145" t="n">
        <f aca="false">0</f>
        <v>0</v>
      </c>
      <c r="K36" s="19"/>
      <c r="L36" s="50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="26" customFormat="true" ht="14.4" hidden="true" customHeight="true" outlineLevel="0" collapsed="false">
      <c r="A37" s="19"/>
      <c r="B37" s="25"/>
      <c r="C37" s="19"/>
      <c r="D37" s="19"/>
      <c r="E37" s="141" t="s">
        <v>39</v>
      </c>
      <c r="F37" s="142" t="n">
        <f aca="false">ROUND((SUM(BI126:BI161)),  2)</f>
        <v>0</v>
      </c>
      <c r="G37" s="143"/>
      <c r="H37" s="143"/>
      <c r="I37" s="144" t="n">
        <v>0</v>
      </c>
      <c r="J37" s="142" t="n">
        <f aca="false">0</f>
        <v>0</v>
      </c>
      <c r="K37" s="19"/>
      <c r="L37" s="50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="26" customFormat="true" ht="6.95" hidden="false" customHeight="true" outlineLevel="0" collapsed="false">
      <c r="A38" s="19"/>
      <c r="B38" s="25"/>
      <c r="C38" s="19"/>
      <c r="D38" s="19"/>
      <c r="E38" s="19"/>
      <c r="F38" s="19"/>
      <c r="G38" s="19"/>
      <c r="H38" s="19"/>
      <c r="I38" s="19"/>
      <c r="J38" s="19"/>
      <c r="K38" s="19"/>
      <c r="L38" s="50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="26" customFormat="true" ht="25.45" hidden="false" customHeight="true" outlineLevel="0" collapsed="false">
      <c r="A39" s="19"/>
      <c r="B39" s="25"/>
      <c r="C39" s="147"/>
      <c r="D39" s="148" t="s">
        <v>40</v>
      </c>
      <c r="E39" s="149"/>
      <c r="F39" s="149"/>
      <c r="G39" s="150" t="s">
        <v>41</v>
      </c>
      <c r="H39" s="151" t="s">
        <v>42</v>
      </c>
      <c r="I39" s="149"/>
      <c r="J39" s="152" t="n">
        <f aca="false">SUM(J30:J37)</f>
        <v>45578.11</v>
      </c>
      <c r="K39" s="153"/>
      <c r="L39" s="50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="26" customFormat="true" ht="14.4" hidden="false" customHeight="true" outlineLevel="0" collapsed="false">
      <c r="A40" s="19"/>
      <c r="B40" s="25"/>
      <c r="C40" s="19"/>
      <c r="D40" s="19"/>
      <c r="E40" s="19"/>
      <c r="F40" s="19"/>
      <c r="G40" s="19"/>
      <c r="H40" s="19"/>
      <c r="I40" s="19"/>
      <c r="J40" s="19"/>
      <c r="K40" s="19"/>
      <c r="L40" s="50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6" customFormat="true" ht="14.4" hidden="false" customHeight="true" outlineLevel="0" collapsed="false">
      <c r="B50" s="50"/>
      <c r="D50" s="154" t="s">
        <v>43</v>
      </c>
      <c r="E50" s="155"/>
      <c r="F50" s="155"/>
      <c r="G50" s="154" t="s">
        <v>44</v>
      </c>
      <c r="H50" s="155"/>
      <c r="I50" s="155"/>
      <c r="J50" s="155"/>
      <c r="K50" s="155"/>
      <c r="L50" s="50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6" customFormat="true" ht="12.8" hidden="false" customHeight="false" outlineLevel="0" collapsed="false">
      <c r="A61" s="19"/>
      <c r="B61" s="25"/>
      <c r="C61" s="19"/>
      <c r="D61" s="156" t="s">
        <v>45</v>
      </c>
      <c r="E61" s="157"/>
      <c r="F61" s="158" t="s">
        <v>46</v>
      </c>
      <c r="G61" s="156" t="s">
        <v>45</v>
      </c>
      <c r="H61" s="157"/>
      <c r="I61" s="157"/>
      <c r="J61" s="159" t="s">
        <v>46</v>
      </c>
      <c r="K61" s="157"/>
      <c r="L61" s="50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6" customFormat="true" ht="12.8" hidden="false" customHeight="false" outlineLevel="0" collapsed="false">
      <c r="A65" s="19"/>
      <c r="B65" s="25"/>
      <c r="C65" s="19"/>
      <c r="D65" s="154" t="s">
        <v>47</v>
      </c>
      <c r="E65" s="160"/>
      <c r="F65" s="160"/>
      <c r="G65" s="154" t="s">
        <v>48</v>
      </c>
      <c r="H65" s="160"/>
      <c r="I65" s="160"/>
      <c r="J65" s="160"/>
      <c r="K65" s="160"/>
      <c r="L65" s="50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6" customFormat="true" ht="12.8" hidden="false" customHeight="false" outlineLevel="0" collapsed="false">
      <c r="A76" s="19"/>
      <c r="B76" s="25"/>
      <c r="C76" s="19"/>
      <c r="D76" s="156" t="s">
        <v>45</v>
      </c>
      <c r="E76" s="157"/>
      <c r="F76" s="158" t="s">
        <v>46</v>
      </c>
      <c r="G76" s="156" t="s">
        <v>45</v>
      </c>
      <c r="H76" s="157"/>
      <c r="I76" s="157"/>
      <c r="J76" s="159" t="s">
        <v>46</v>
      </c>
      <c r="K76" s="157"/>
      <c r="L76" s="50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="26" customFormat="true" ht="14.4" hidden="false" customHeight="true" outlineLevel="0" collapsed="false">
      <c r="A77" s="19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50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="26" customFormat="true" ht="6.95" hidden="false" customHeight="true" outlineLevel="0" collapsed="false">
      <c r="A81" s="19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50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="26" customFormat="true" ht="24.95" hidden="false" customHeight="true" outlineLevel="0" collapsed="false">
      <c r="A82" s="19"/>
      <c r="B82" s="20"/>
      <c r="C82" s="9" t="s">
        <v>131</v>
      </c>
      <c r="D82" s="21"/>
      <c r="E82" s="21"/>
      <c r="F82" s="21"/>
      <c r="G82" s="21"/>
      <c r="H82" s="21"/>
      <c r="I82" s="21"/>
      <c r="J82" s="21"/>
      <c r="K82" s="21"/>
      <c r="L82" s="50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="26" customFormat="true" ht="6.95" hidden="false" customHeight="true" outlineLevel="0" collapsed="false">
      <c r="A83" s="19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50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="26" customFormat="true" ht="12" hidden="false" customHeight="true" outlineLevel="0" collapsed="false">
      <c r="A84" s="19"/>
      <c r="B84" s="20"/>
      <c r="C84" s="15" t="s">
        <v>12</v>
      </c>
      <c r="D84" s="21"/>
      <c r="E84" s="21"/>
      <c r="F84" s="21"/>
      <c r="G84" s="21"/>
      <c r="H84" s="21"/>
      <c r="I84" s="21"/>
      <c r="J84" s="21"/>
      <c r="K84" s="21"/>
      <c r="L84" s="50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="26" customFormat="true" ht="16.5" hidden="false" customHeight="true" outlineLevel="0" collapsed="false">
      <c r="A85" s="19"/>
      <c r="B85" s="20"/>
      <c r="C85" s="21"/>
      <c r="D85" s="21"/>
      <c r="E85" s="165" t="str">
        <f aca="false">E7</f>
        <v>REKONŠTRUKCIA KULTÚRNEHO DOMU V OBCI NOVÝ RUSKOV</v>
      </c>
      <c r="F85" s="165"/>
      <c r="G85" s="165"/>
      <c r="H85" s="165"/>
      <c r="I85" s="21"/>
      <c r="J85" s="21"/>
      <c r="K85" s="21"/>
      <c r="L85" s="50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="26" customFormat="true" ht="12" hidden="false" customHeight="true" outlineLevel="0" collapsed="false">
      <c r="A86" s="19"/>
      <c r="B86" s="20"/>
      <c r="C86" s="15" t="s">
        <v>129</v>
      </c>
      <c r="D86" s="21"/>
      <c r="E86" s="21"/>
      <c r="F86" s="21"/>
      <c r="G86" s="21"/>
      <c r="H86" s="21"/>
      <c r="I86" s="21"/>
      <c r="J86" s="21"/>
      <c r="K86" s="21"/>
      <c r="L86" s="50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="26" customFormat="true" ht="16.5" hidden="false" customHeight="true" outlineLevel="0" collapsed="false">
      <c r="A87" s="19"/>
      <c r="B87" s="20"/>
      <c r="C87" s="21"/>
      <c r="D87" s="21"/>
      <c r="E87" s="65" t="str">
        <f aca="false">E9</f>
        <v>A1.8 - Zlepšenie TOK stropu pod nevykurovaným priestorom</v>
      </c>
      <c r="F87" s="65"/>
      <c r="G87" s="65"/>
      <c r="H87" s="65"/>
      <c r="I87" s="21"/>
      <c r="J87" s="21"/>
      <c r="K87" s="21"/>
      <c r="L87" s="50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="26" customFormat="true" ht="6.95" hidden="false" customHeight="true" outlineLevel="0" collapsed="false">
      <c r="A88" s="19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50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="26" customFormat="true" ht="12" hidden="false" customHeight="true" outlineLevel="0" collapsed="false">
      <c r="A89" s="19"/>
      <c r="B89" s="20"/>
      <c r="C89" s="15" t="s">
        <v>16</v>
      </c>
      <c r="D89" s="21"/>
      <c r="E89" s="21"/>
      <c r="F89" s="16" t="str">
        <f aca="false">F12</f>
        <v> </v>
      </c>
      <c r="G89" s="21"/>
      <c r="H89" s="21"/>
      <c r="I89" s="15" t="s">
        <v>18</v>
      </c>
      <c r="J89" s="166" t="str">
        <f aca="false">IF(J12="","",J12)</f>
        <v>12. 2022</v>
      </c>
      <c r="K89" s="21"/>
      <c r="L89" s="50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="26" customFormat="true" ht="6.95" hidden="false" customHeight="true" outlineLevel="0" collapsed="false">
      <c r="A90" s="19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50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="26" customFormat="true" ht="15.15" hidden="false" customHeight="true" outlineLevel="0" collapsed="false">
      <c r="A91" s="19"/>
      <c r="B91" s="20"/>
      <c r="C91" s="15" t="s">
        <v>20</v>
      </c>
      <c r="D91" s="21"/>
      <c r="E91" s="21"/>
      <c r="F91" s="16" t="str">
        <f aca="false">E15</f>
        <v>Obec Nový Ruskov</v>
      </c>
      <c r="G91" s="21"/>
      <c r="H91" s="21"/>
      <c r="I91" s="15" t="s">
        <v>26</v>
      </c>
      <c r="J91" s="167" t="str">
        <f aca="false">E21</f>
        <v> </v>
      </c>
      <c r="K91" s="21"/>
      <c r="L91" s="50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="26" customFormat="true" ht="15.15" hidden="false" customHeight="true" outlineLevel="0" collapsed="false">
      <c r="A92" s="19"/>
      <c r="B92" s="20"/>
      <c r="C92" s="15" t="s">
        <v>24</v>
      </c>
      <c r="D92" s="21"/>
      <c r="E92" s="21"/>
      <c r="F92" s="16" t="str">
        <f aca="false">IF(E18="","",E18)</f>
        <v> </v>
      </c>
      <c r="G92" s="21"/>
      <c r="H92" s="21"/>
      <c r="I92" s="15" t="s">
        <v>28</v>
      </c>
      <c r="J92" s="167" t="str">
        <f aca="false">E24</f>
        <v> </v>
      </c>
      <c r="K92" s="21"/>
      <c r="L92" s="50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="26" customFormat="true" ht="10.3" hidden="false" customHeight="true" outlineLevel="0" collapsed="false">
      <c r="A93" s="19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50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="26" customFormat="true" ht="29.3" hidden="false" customHeight="true" outlineLevel="0" collapsed="false">
      <c r="A94" s="19"/>
      <c r="B94" s="20"/>
      <c r="C94" s="168" t="s">
        <v>132</v>
      </c>
      <c r="D94" s="169"/>
      <c r="E94" s="169"/>
      <c r="F94" s="169"/>
      <c r="G94" s="169"/>
      <c r="H94" s="169"/>
      <c r="I94" s="169"/>
      <c r="J94" s="170" t="s">
        <v>133</v>
      </c>
      <c r="K94" s="169"/>
      <c r="L94" s="50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="26" customFormat="true" ht="10.3" hidden="false" customHeight="true" outlineLevel="0" collapsed="false">
      <c r="A95" s="19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50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="26" customFormat="true" ht="22.8" hidden="false" customHeight="true" outlineLevel="0" collapsed="false">
      <c r="A96" s="19"/>
      <c r="B96" s="20"/>
      <c r="C96" s="171" t="s">
        <v>134</v>
      </c>
      <c r="D96" s="21"/>
      <c r="E96" s="21"/>
      <c r="F96" s="21"/>
      <c r="G96" s="21"/>
      <c r="H96" s="21"/>
      <c r="I96" s="21"/>
      <c r="J96" s="172" t="n">
        <f aca="false">J126</f>
        <v>37981.76</v>
      </c>
      <c r="K96" s="21"/>
      <c r="L96" s="50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U96" s="3" t="s">
        <v>135</v>
      </c>
    </row>
    <row r="97" s="173" customFormat="true" ht="24.95" hidden="false" customHeight="true" outlineLevel="0" collapsed="false">
      <c r="B97" s="174"/>
      <c r="C97" s="175"/>
      <c r="D97" s="176" t="s">
        <v>136</v>
      </c>
      <c r="E97" s="177"/>
      <c r="F97" s="177"/>
      <c r="G97" s="177"/>
      <c r="H97" s="177"/>
      <c r="I97" s="177"/>
      <c r="J97" s="178" t="n">
        <f aca="false">J127</f>
        <v>3856.51</v>
      </c>
      <c r="K97" s="175"/>
      <c r="L97" s="179"/>
    </row>
    <row r="98" s="180" customFormat="true" ht="19.95" hidden="false" customHeight="true" outlineLevel="0" collapsed="false">
      <c r="B98" s="181"/>
      <c r="C98" s="182"/>
      <c r="D98" s="183" t="s">
        <v>138</v>
      </c>
      <c r="E98" s="184"/>
      <c r="F98" s="184"/>
      <c r="G98" s="184"/>
      <c r="H98" s="184"/>
      <c r="I98" s="184"/>
      <c r="J98" s="185" t="n">
        <f aca="false">J128</f>
        <v>3856.23</v>
      </c>
      <c r="K98" s="182"/>
      <c r="L98" s="186"/>
    </row>
    <row r="99" s="180" customFormat="true" ht="19.95" hidden="false" customHeight="true" outlineLevel="0" collapsed="false">
      <c r="B99" s="181"/>
      <c r="C99" s="182"/>
      <c r="D99" s="183" t="s">
        <v>139</v>
      </c>
      <c r="E99" s="184"/>
      <c r="F99" s="184"/>
      <c r="G99" s="184"/>
      <c r="H99" s="184"/>
      <c r="I99" s="184"/>
      <c r="J99" s="185" t="n">
        <f aca="false">J136</f>
        <v>0.28</v>
      </c>
      <c r="K99" s="182"/>
      <c r="L99" s="186"/>
    </row>
    <row r="100" s="173" customFormat="true" ht="24.95" hidden="false" customHeight="true" outlineLevel="0" collapsed="false">
      <c r="B100" s="174"/>
      <c r="C100" s="175"/>
      <c r="D100" s="176" t="s">
        <v>140</v>
      </c>
      <c r="E100" s="177"/>
      <c r="F100" s="177"/>
      <c r="G100" s="177"/>
      <c r="H100" s="177"/>
      <c r="I100" s="177"/>
      <c r="J100" s="178" t="n">
        <f aca="false">J138</f>
        <v>34125.25</v>
      </c>
      <c r="K100" s="175"/>
      <c r="L100" s="179"/>
    </row>
    <row r="101" s="180" customFormat="true" ht="19.95" hidden="false" customHeight="true" outlineLevel="0" collapsed="false">
      <c r="B101" s="181"/>
      <c r="C101" s="182"/>
      <c r="D101" s="183" t="s">
        <v>654</v>
      </c>
      <c r="E101" s="184"/>
      <c r="F101" s="184"/>
      <c r="G101" s="184"/>
      <c r="H101" s="184"/>
      <c r="I101" s="184"/>
      <c r="J101" s="185" t="n">
        <f aca="false">J139</f>
        <v>574.48</v>
      </c>
      <c r="K101" s="182"/>
      <c r="L101" s="186"/>
    </row>
    <row r="102" s="180" customFormat="true" ht="19.95" hidden="false" customHeight="true" outlineLevel="0" collapsed="false">
      <c r="B102" s="181"/>
      <c r="C102" s="182"/>
      <c r="D102" s="183" t="s">
        <v>320</v>
      </c>
      <c r="E102" s="184"/>
      <c r="F102" s="184"/>
      <c r="G102" s="184"/>
      <c r="H102" s="184"/>
      <c r="I102" s="184"/>
      <c r="J102" s="185" t="n">
        <f aca="false">J142</f>
        <v>7699.9</v>
      </c>
      <c r="K102" s="182"/>
      <c r="L102" s="186"/>
    </row>
    <row r="103" s="180" customFormat="true" ht="19.95" hidden="false" customHeight="true" outlineLevel="0" collapsed="false">
      <c r="B103" s="181"/>
      <c r="C103" s="182"/>
      <c r="D103" s="183" t="s">
        <v>141</v>
      </c>
      <c r="E103" s="184"/>
      <c r="F103" s="184"/>
      <c r="G103" s="184"/>
      <c r="H103" s="184"/>
      <c r="I103" s="184"/>
      <c r="J103" s="185" t="n">
        <f aca="false">J148</f>
        <v>2146.43</v>
      </c>
      <c r="K103" s="182"/>
      <c r="L103" s="186"/>
    </row>
    <row r="104" s="180" customFormat="true" ht="19.95" hidden="false" customHeight="true" outlineLevel="0" collapsed="false">
      <c r="B104" s="181"/>
      <c r="C104" s="182"/>
      <c r="D104" s="183" t="s">
        <v>655</v>
      </c>
      <c r="E104" s="184"/>
      <c r="F104" s="184"/>
      <c r="G104" s="184"/>
      <c r="H104" s="184"/>
      <c r="I104" s="184"/>
      <c r="J104" s="185" t="n">
        <f aca="false">J152</f>
        <v>22340.88</v>
      </c>
      <c r="K104" s="182"/>
      <c r="L104" s="186"/>
    </row>
    <row r="105" s="180" customFormat="true" ht="19.95" hidden="false" customHeight="true" outlineLevel="0" collapsed="false">
      <c r="B105" s="181"/>
      <c r="C105" s="182"/>
      <c r="D105" s="183" t="s">
        <v>656</v>
      </c>
      <c r="E105" s="184"/>
      <c r="F105" s="184"/>
      <c r="G105" s="184"/>
      <c r="H105" s="184"/>
      <c r="I105" s="184"/>
      <c r="J105" s="185" t="n">
        <f aca="false">J157</f>
        <v>663.21</v>
      </c>
      <c r="K105" s="182"/>
      <c r="L105" s="186"/>
    </row>
    <row r="106" s="180" customFormat="true" ht="19.95" hidden="false" customHeight="true" outlineLevel="0" collapsed="false">
      <c r="B106" s="181"/>
      <c r="C106" s="182"/>
      <c r="D106" s="183" t="s">
        <v>524</v>
      </c>
      <c r="E106" s="184"/>
      <c r="F106" s="184"/>
      <c r="G106" s="184"/>
      <c r="H106" s="184"/>
      <c r="I106" s="184"/>
      <c r="J106" s="185" t="n">
        <f aca="false">J159</f>
        <v>700.35</v>
      </c>
      <c r="K106" s="182"/>
      <c r="L106" s="186"/>
    </row>
    <row r="107" s="26" customFormat="true" ht="21.85" hidden="false" customHeight="true" outlineLevel="0" collapsed="false">
      <c r="A107" s="19"/>
      <c r="B107" s="20"/>
      <c r="C107" s="21"/>
      <c r="D107" s="21"/>
      <c r="E107" s="21"/>
      <c r="F107" s="21"/>
      <c r="G107" s="21"/>
      <c r="H107" s="21"/>
      <c r="I107" s="21"/>
      <c r="J107" s="21"/>
      <c r="K107" s="21"/>
      <c r="L107" s="50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</row>
    <row r="108" s="26" customFormat="true" ht="6.95" hidden="false" customHeight="true" outlineLevel="0" collapsed="false">
      <c r="A108" s="19"/>
      <c r="B108" s="53"/>
      <c r="C108" s="54"/>
      <c r="D108" s="54"/>
      <c r="E108" s="54"/>
      <c r="F108" s="54"/>
      <c r="G108" s="54"/>
      <c r="H108" s="54"/>
      <c r="I108" s="54"/>
      <c r="J108" s="54"/>
      <c r="K108" s="54"/>
      <c r="L108" s="50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12" s="26" customFormat="true" ht="6.95" hidden="false" customHeight="true" outlineLevel="0" collapsed="false">
      <c r="A112" s="19"/>
      <c r="B112" s="55"/>
      <c r="C112" s="56"/>
      <c r="D112" s="56"/>
      <c r="E112" s="56"/>
      <c r="F112" s="56"/>
      <c r="G112" s="56"/>
      <c r="H112" s="56"/>
      <c r="I112" s="56"/>
      <c r="J112" s="56"/>
      <c r="K112" s="56"/>
      <c r="L112" s="50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="26" customFormat="true" ht="24.95" hidden="false" customHeight="true" outlineLevel="0" collapsed="false">
      <c r="A113" s="19"/>
      <c r="B113" s="20"/>
      <c r="C113" s="9" t="s">
        <v>144</v>
      </c>
      <c r="D113" s="21"/>
      <c r="E113" s="21"/>
      <c r="F113" s="21"/>
      <c r="G113" s="21"/>
      <c r="H113" s="21"/>
      <c r="I113" s="21"/>
      <c r="J113" s="21"/>
      <c r="K113" s="21"/>
      <c r="L113" s="50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="26" customFormat="true" ht="6.95" hidden="false" customHeight="true" outlineLevel="0" collapsed="false">
      <c r="A114" s="19"/>
      <c r="B114" s="20"/>
      <c r="C114" s="21"/>
      <c r="D114" s="21"/>
      <c r="E114" s="21"/>
      <c r="F114" s="21"/>
      <c r="G114" s="21"/>
      <c r="H114" s="21"/>
      <c r="I114" s="21"/>
      <c r="J114" s="21"/>
      <c r="K114" s="21"/>
      <c r="L114" s="50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="26" customFormat="true" ht="12" hidden="false" customHeight="true" outlineLevel="0" collapsed="false">
      <c r="A115" s="19"/>
      <c r="B115" s="20"/>
      <c r="C115" s="15" t="s">
        <v>12</v>
      </c>
      <c r="D115" s="21"/>
      <c r="E115" s="21"/>
      <c r="F115" s="21"/>
      <c r="G115" s="21"/>
      <c r="H115" s="21"/>
      <c r="I115" s="21"/>
      <c r="J115" s="21"/>
      <c r="K115" s="21"/>
      <c r="L115" s="50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="26" customFormat="true" ht="16.5" hidden="false" customHeight="true" outlineLevel="0" collapsed="false">
      <c r="A116" s="19"/>
      <c r="B116" s="20"/>
      <c r="C116" s="21"/>
      <c r="D116" s="21"/>
      <c r="E116" s="165" t="str">
        <f aca="false">E7</f>
        <v>REKONŠTRUKCIA KULTÚRNEHO DOMU V OBCI NOVÝ RUSKOV</v>
      </c>
      <c r="F116" s="165"/>
      <c r="G116" s="165"/>
      <c r="H116" s="165"/>
      <c r="I116" s="21"/>
      <c r="J116" s="21"/>
      <c r="K116" s="21"/>
      <c r="L116" s="50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="26" customFormat="true" ht="12" hidden="false" customHeight="true" outlineLevel="0" collapsed="false">
      <c r="A117" s="19"/>
      <c r="B117" s="20"/>
      <c r="C117" s="15" t="s">
        <v>129</v>
      </c>
      <c r="D117" s="21"/>
      <c r="E117" s="21"/>
      <c r="F117" s="21"/>
      <c r="G117" s="21"/>
      <c r="H117" s="21"/>
      <c r="I117" s="21"/>
      <c r="J117" s="21"/>
      <c r="K117" s="21"/>
      <c r="L117" s="50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="26" customFormat="true" ht="16.5" hidden="false" customHeight="true" outlineLevel="0" collapsed="false">
      <c r="A118" s="19"/>
      <c r="B118" s="20"/>
      <c r="C118" s="21"/>
      <c r="D118" s="21"/>
      <c r="E118" s="65" t="str">
        <f aca="false">E9</f>
        <v>A1.8 - Zlepšenie TOK stropu pod nevykurovaným priestorom</v>
      </c>
      <c r="F118" s="65"/>
      <c r="G118" s="65"/>
      <c r="H118" s="65"/>
      <c r="I118" s="21"/>
      <c r="J118" s="21"/>
      <c r="K118" s="21"/>
      <c r="L118" s="50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</row>
    <row r="119" s="26" customFormat="true" ht="6.95" hidden="false" customHeight="true" outlineLevel="0" collapsed="false">
      <c r="A119" s="19"/>
      <c r="B119" s="20"/>
      <c r="C119" s="21"/>
      <c r="D119" s="21"/>
      <c r="E119" s="21"/>
      <c r="F119" s="21"/>
      <c r="G119" s="21"/>
      <c r="H119" s="21"/>
      <c r="I119" s="21"/>
      <c r="J119" s="21"/>
      <c r="K119" s="21"/>
      <c r="L119" s="50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="26" customFormat="true" ht="12" hidden="false" customHeight="true" outlineLevel="0" collapsed="false">
      <c r="A120" s="19"/>
      <c r="B120" s="20"/>
      <c r="C120" s="15" t="s">
        <v>16</v>
      </c>
      <c r="D120" s="21"/>
      <c r="E120" s="21"/>
      <c r="F120" s="16" t="str">
        <f aca="false">F12</f>
        <v> </v>
      </c>
      <c r="G120" s="21"/>
      <c r="H120" s="21"/>
      <c r="I120" s="15" t="s">
        <v>18</v>
      </c>
      <c r="J120" s="166" t="str">
        <f aca="false">IF(J12="","",J12)</f>
        <v>12. 2022</v>
      </c>
      <c r="K120" s="21"/>
      <c r="L120" s="50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="26" customFormat="true" ht="6.95" hidden="false" customHeight="true" outlineLevel="0" collapsed="false">
      <c r="A121" s="19"/>
      <c r="B121" s="20"/>
      <c r="C121" s="21"/>
      <c r="D121" s="21"/>
      <c r="E121" s="21"/>
      <c r="F121" s="21"/>
      <c r="G121" s="21"/>
      <c r="H121" s="21"/>
      <c r="I121" s="21"/>
      <c r="J121" s="21"/>
      <c r="K121" s="21"/>
      <c r="L121" s="50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="26" customFormat="true" ht="15.15" hidden="false" customHeight="true" outlineLevel="0" collapsed="false">
      <c r="A122" s="19"/>
      <c r="B122" s="20"/>
      <c r="C122" s="15" t="s">
        <v>20</v>
      </c>
      <c r="D122" s="21"/>
      <c r="E122" s="21"/>
      <c r="F122" s="16" t="str">
        <f aca="false">E15</f>
        <v>Obec Nový Ruskov</v>
      </c>
      <c r="G122" s="21"/>
      <c r="H122" s="21"/>
      <c r="I122" s="15" t="s">
        <v>26</v>
      </c>
      <c r="J122" s="167" t="str">
        <f aca="false">E21</f>
        <v> </v>
      </c>
      <c r="K122" s="21"/>
      <c r="L122" s="50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="26" customFormat="true" ht="15.15" hidden="false" customHeight="true" outlineLevel="0" collapsed="false">
      <c r="A123" s="19"/>
      <c r="B123" s="20"/>
      <c r="C123" s="15" t="s">
        <v>24</v>
      </c>
      <c r="D123" s="21"/>
      <c r="E123" s="21"/>
      <c r="F123" s="16" t="str">
        <f aca="false">IF(E18="","",E18)</f>
        <v> </v>
      </c>
      <c r="G123" s="21"/>
      <c r="H123" s="21"/>
      <c r="I123" s="15" t="s">
        <v>28</v>
      </c>
      <c r="J123" s="167" t="str">
        <f aca="false">E24</f>
        <v> </v>
      </c>
      <c r="K123" s="21"/>
      <c r="L123" s="50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</row>
    <row r="124" s="26" customFormat="true" ht="10.3" hidden="false" customHeight="true" outlineLevel="0" collapsed="false">
      <c r="A124" s="19"/>
      <c r="B124" s="20"/>
      <c r="C124" s="21"/>
      <c r="D124" s="21"/>
      <c r="E124" s="21"/>
      <c r="F124" s="21"/>
      <c r="G124" s="21"/>
      <c r="H124" s="21"/>
      <c r="I124" s="21"/>
      <c r="J124" s="21"/>
      <c r="K124" s="21"/>
      <c r="L124" s="50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</row>
    <row r="125" s="194" customFormat="true" ht="29.3" hidden="false" customHeight="true" outlineLevel="0" collapsed="false">
      <c r="A125" s="187"/>
      <c r="B125" s="188"/>
      <c r="C125" s="189" t="s">
        <v>145</v>
      </c>
      <c r="D125" s="190" t="s">
        <v>55</v>
      </c>
      <c r="E125" s="190" t="s">
        <v>51</v>
      </c>
      <c r="F125" s="190" t="s">
        <v>52</v>
      </c>
      <c r="G125" s="190" t="s">
        <v>146</v>
      </c>
      <c r="H125" s="190" t="s">
        <v>147</v>
      </c>
      <c r="I125" s="190" t="s">
        <v>148</v>
      </c>
      <c r="J125" s="191" t="s">
        <v>133</v>
      </c>
      <c r="K125" s="192" t="s">
        <v>149</v>
      </c>
      <c r="L125" s="193"/>
      <c r="M125" s="83"/>
      <c r="N125" s="84" t="s">
        <v>34</v>
      </c>
      <c r="O125" s="84" t="s">
        <v>150</v>
      </c>
      <c r="P125" s="84" t="s">
        <v>151</v>
      </c>
      <c r="Q125" s="84" t="s">
        <v>152</v>
      </c>
      <c r="R125" s="84" t="s">
        <v>153</v>
      </c>
      <c r="S125" s="84" t="s">
        <v>154</v>
      </c>
      <c r="T125" s="85" t="s">
        <v>155</v>
      </c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</row>
    <row r="126" s="26" customFormat="true" ht="22.8" hidden="false" customHeight="true" outlineLevel="0" collapsed="false">
      <c r="A126" s="19"/>
      <c r="B126" s="20"/>
      <c r="C126" s="91" t="s">
        <v>134</v>
      </c>
      <c r="D126" s="21"/>
      <c r="E126" s="21"/>
      <c r="F126" s="21"/>
      <c r="G126" s="21"/>
      <c r="H126" s="21"/>
      <c r="I126" s="21"/>
      <c r="J126" s="195" t="n">
        <f aca="false">BK126</f>
        <v>37981.76</v>
      </c>
      <c r="K126" s="21"/>
      <c r="L126" s="25"/>
      <c r="M126" s="86"/>
      <c r="N126" s="196"/>
      <c r="O126" s="87"/>
      <c r="P126" s="197" t="n">
        <f aca="false">P127+P138</f>
        <v>944.2510006</v>
      </c>
      <c r="Q126" s="87"/>
      <c r="R126" s="197" t="n">
        <f aca="false">R127+R138</f>
        <v>16.11236556</v>
      </c>
      <c r="S126" s="87"/>
      <c r="T126" s="198" t="n">
        <f aca="false">T127+T138</f>
        <v>8.2644606</v>
      </c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T126" s="3" t="s">
        <v>69</v>
      </c>
      <c r="AU126" s="3" t="s">
        <v>135</v>
      </c>
      <c r="BK126" s="199" t="n">
        <f aca="false">BK127+BK138</f>
        <v>37981.76</v>
      </c>
    </row>
    <row r="127" s="200" customFormat="true" ht="25.9" hidden="false" customHeight="true" outlineLevel="0" collapsed="false">
      <c r="B127" s="201"/>
      <c r="C127" s="202"/>
      <c r="D127" s="203" t="s">
        <v>69</v>
      </c>
      <c r="E127" s="204" t="s">
        <v>156</v>
      </c>
      <c r="F127" s="204" t="s">
        <v>157</v>
      </c>
      <c r="G127" s="202"/>
      <c r="H127" s="202"/>
      <c r="I127" s="202"/>
      <c r="J127" s="205" t="n">
        <f aca="false">BK127</f>
        <v>3856.51</v>
      </c>
      <c r="K127" s="202"/>
      <c r="L127" s="206"/>
      <c r="M127" s="207"/>
      <c r="N127" s="208"/>
      <c r="O127" s="208"/>
      <c r="P127" s="209" t="n">
        <f aca="false">P128+P136</f>
        <v>136.239636</v>
      </c>
      <c r="Q127" s="208"/>
      <c r="R127" s="209" t="n">
        <f aca="false">R128+R136</f>
        <v>0.018168</v>
      </c>
      <c r="S127" s="208"/>
      <c r="T127" s="210" t="n">
        <f aca="false">T128+T136</f>
        <v>0</v>
      </c>
      <c r="AR127" s="211" t="s">
        <v>78</v>
      </c>
      <c r="AT127" s="212" t="s">
        <v>69</v>
      </c>
      <c r="AU127" s="212" t="s">
        <v>70</v>
      </c>
      <c r="AY127" s="211" t="s">
        <v>158</v>
      </c>
      <c r="BK127" s="213" t="n">
        <f aca="false">BK128+BK136</f>
        <v>3856.51</v>
      </c>
    </row>
    <row r="128" s="200" customFormat="true" ht="22.8" hidden="false" customHeight="true" outlineLevel="0" collapsed="false">
      <c r="B128" s="201"/>
      <c r="C128" s="202"/>
      <c r="D128" s="203" t="s">
        <v>69</v>
      </c>
      <c r="E128" s="214" t="s">
        <v>187</v>
      </c>
      <c r="F128" s="214" t="s">
        <v>192</v>
      </c>
      <c r="G128" s="202"/>
      <c r="H128" s="202"/>
      <c r="I128" s="202"/>
      <c r="J128" s="215" t="n">
        <f aca="false">BK128</f>
        <v>3856.23</v>
      </c>
      <c r="K128" s="202"/>
      <c r="L128" s="206"/>
      <c r="M128" s="207"/>
      <c r="N128" s="208"/>
      <c r="O128" s="208"/>
      <c r="P128" s="209" t="n">
        <f aca="false">SUM(P129:P135)</f>
        <v>136.223472</v>
      </c>
      <c r="Q128" s="208"/>
      <c r="R128" s="209" t="n">
        <f aca="false">SUM(R129:R135)</f>
        <v>0.018168</v>
      </c>
      <c r="S128" s="208"/>
      <c r="T128" s="210" t="n">
        <f aca="false">SUM(T129:T135)</f>
        <v>0</v>
      </c>
      <c r="AR128" s="211" t="s">
        <v>78</v>
      </c>
      <c r="AT128" s="212" t="s">
        <v>69</v>
      </c>
      <c r="AU128" s="212" t="s">
        <v>78</v>
      </c>
      <c r="AY128" s="211" t="s">
        <v>158</v>
      </c>
      <c r="BK128" s="213" t="n">
        <f aca="false">SUM(BK129:BK135)</f>
        <v>3856.23</v>
      </c>
    </row>
    <row r="129" s="26" customFormat="true" ht="16.5" hidden="false" customHeight="true" outlineLevel="0" collapsed="false">
      <c r="A129" s="19"/>
      <c r="B129" s="20"/>
      <c r="C129" s="216" t="s">
        <v>78</v>
      </c>
      <c r="D129" s="216" t="s">
        <v>162</v>
      </c>
      <c r="E129" s="217" t="s">
        <v>754</v>
      </c>
      <c r="F129" s="218" t="s">
        <v>755</v>
      </c>
      <c r="G129" s="219" t="s">
        <v>165</v>
      </c>
      <c r="H129" s="220" t="n">
        <v>363.36</v>
      </c>
      <c r="I129" s="221" t="n">
        <v>4.84</v>
      </c>
      <c r="J129" s="221" t="n">
        <f aca="false">ROUND(I129*H129,2)</f>
        <v>1758.66</v>
      </c>
      <c r="K129" s="222"/>
      <c r="L129" s="25"/>
      <c r="M129" s="223"/>
      <c r="N129" s="224" t="s">
        <v>36</v>
      </c>
      <c r="O129" s="225" t="n">
        <v>0.324</v>
      </c>
      <c r="P129" s="225" t="n">
        <f aca="false">O129*H129</f>
        <v>117.72864</v>
      </c>
      <c r="Q129" s="225" t="n">
        <v>5E-005</v>
      </c>
      <c r="R129" s="225" t="n">
        <f aca="false">Q129*H129</f>
        <v>0.018168</v>
      </c>
      <c r="S129" s="225" t="n">
        <v>0</v>
      </c>
      <c r="T129" s="226" t="n">
        <f aca="false">S129*H129</f>
        <v>0</v>
      </c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R129" s="227" t="s">
        <v>166</v>
      </c>
      <c r="AT129" s="227" t="s">
        <v>162</v>
      </c>
      <c r="AU129" s="227" t="s">
        <v>161</v>
      </c>
      <c r="AY129" s="3" t="s">
        <v>158</v>
      </c>
      <c r="BE129" s="228" t="n">
        <f aca="false">IF(N129="základná",J129,0)</f>
        <v>0</v>
      </c>
      <c r="BF129" s="228" t="n">
        <f aca="false">IF(N129="znížená",J129,0)</f>
        <v>1758.66</v>
      </c>
      <c r="BG129" s="228" t="n">
        <f aca="false">IF(N129="zákl. prenesená",J129,0)</f>
        <v>0</v>
      </c>
      <c r="BH129" s="228" t="n">
        <f aca="false">IF(N129="zníž. prenesená",J129,0)</f>
        <v>0</v>
      </c>
      <c r="BI129" s="228" t="n">
        <f aca="false">IF(N129="nulová",J129,0)</f>
        <v>0</v>
      </c>
      <c r="BJ129" s="3" t="s">
        <v>161</v>
      </c>
      <c r="BK129" s="228" t="n">
        <f aca="false">ROUND(I129*H129,2)</f>
        <v>1758.66</v>
      </c>
      <c r="BL129" s="3" t="s">
        <v>166</v>
      </c>
      <c r="BM129" s="227" t="s">
        <v>468</v>
      </c>
    </row>
    <row r="130" s="26" customFormat="true" ht="24.15" hidden="false" customHeight="true" outlineLevel="0" collapsed="false">
      <c r="A130" s="19"/>
      <c r="B130" s="20"/>
      <c r="C130" s="216" t="s">
        <v>250</v>
      </c>
      <c r="D130" s="216" t="s">
        <v>162</v>
      </c>
      <c r="E130" s="217" t="s">
        <v>228</v>
      </c>
      <c r="F130" s="218" t="s">
        <v>229</v>
      </c>
      <c r="G130" s="219" t="s">
        <v>230</v>
      </c>
      <c r="H130" s="220" t="n">
        <v>8.264</v>
      </c>
      <c r="I130" s="221" t="n">
        <v>11.47</v>
      </c>
      <c r="J130" s="221" t="n">
        <f aca="false">ROUND(I130*H130,2)</f>
        <v>94.79</v>
      </c>
      <c r="K130" s="222"/>
      <c r="L130" s="25"/>
      <c r="M130" s="223"/>
      <c r="N130" s="224" t="s">
        <v>36</v>
      </c>
      <c r="O130" s="225" t="n">
        <v>0.882</v>
      </c>
      <c r="P130" s="225" t="n">
        <f aca="false">O130*H130</f>
        <v>7.288848</v>
      </c>
      <c r="Q130" s="225" t="n">
        <v>0</v>
      </c>
      <c r="R130" s="225" t="n">
        <f aca="false">Q130*H130</f>
        <v>0</v>
      </c>
      <c r="S130" s="225" t="n">
        <v>0</v>
      </c>
      <c r="T130" s="226" t="n">
        <f aca="false">S130*H130</f>
        <v>0</v>
      </c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R130" s="227" t="s">
        <v>166</v>
      </c>
      <c r="AT130" s="227" t="s">
        <v>162</v>
      </c>
      <c r="AU130" s="227" t="s">
        <v>161</v>
      </c>
      <c r="AY130" s="3" t="s">
        <v>158</v>
      </c>
      <c r="BE130" s="228" t="n">
        <f aca="false">IF(N130="základná",J130,0)</f>
        <v>0</v>
      </c>
      <c r="BF130" s="228" t="n">
        <f aca="false">IF(N130="znížená",J130,0)</f>
        <v>94.79</v>
      </c>
      <c r="BG130" s="228" t="n">
        <f aca="false">IF(N130="zákl. prenesená",J130,0)</f>
        <v>0</v>
      </c>
      <c r="BH130" s="228" t="n">
        <f aca="false">IF(N130="zníž. prenesená",J130,0)</f>
        <v>0</v>
      </c>
      <c r="BI130" s="228" t="n">
        <f aca="false">IF(N130="nulová",J130,0)</f>
        <v>0</v>
      </c>
      <c r="BJ130" s="3" t="s">
        <v>161</v>
      </c>
      <c r="BK130" s="228" t="n">
        <f aca="false">ROUND(I130*H130,2)</f>
        <v>94.79</v>
      </c>
      <c r="BL130" s="3" t="s">
        <v>166</v>
      </c>
      <c r="BM130" s="227" t="s">
        <v>756</v>
      </c>
    </row>
    <row r="131" s="26" customFormat="true" ht="24.15" hidden="false" customHeight="true" outlineLevel="0" collapsed="false">
      <c r="A131" s="19"/>
      <c r="B131" s="20"/>
      <c r="C131" s="216" t="s">
        <v>278</v>
      </c>
      <c r="D131" s="216" t="s">
        <v>162</v>
      </c>
      <c r="E131" s="217" t="s">
        <v>538</v>
      </c>
      <c r="F131" s="218" t="s">
        <v>539</v>
      </c>
      <c r="G131" s="219" t="s">
        <v>230</v>
      </c>
      <c r="H131" s="220" t="n">
        <v>8.264</v>
      </c>
      <c r="I131" s="221" t="n">
        <v>8.04</v>
      </c>
      <c r="J131" s="221" t="n">
        <f aca="false">ROUND(I131*H131,2)</f>
        <v>66.44</v>
      </c>
      <c r="K131" s="222"/>
      <c r="L131" s="25"/>
      <c r="M131" s="223"/>
      <c r="N131" s="224" t="s">
        <v>36</v>
      </c>
      <c r="O131" s="225" t="n">
        <v>0.618</v>
      </c>
      <c r="P131" s="225" t="n">
        <f aca="false">O131*H131</f>
        <v>5.107152</v>
      </c>
      <c r="Q131" s="225" t="n">
        <v>0</v>
      </c>
      <c r="R131" s="225" t="n">
        <f aca="false">Q131*H131</f>
        <v>0</v>
      </c>
      <c r="S131" s="225" t="n">
        <v>0</v>
      </c>
      <c r="T131" s="226" t="n">
        <f aca="false">S131*H131</f>
        <v>0</v>
      </c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R131" s="227" t="s">
        <v>166</v>
      </c>
      <c r="AT131" s="227" t="s">
        <v>162</v>
      </c>
      <c r="AU131" s="227" t="s">
        <v>161</v>
      </c>
      <c r="AY131" s="3" t="s">
        <v>158</v>
      </c>
      <c r="BE131" s="228" t="n">
        <f aca="false">IF(N131="základná",J131,0)</f>
        <v>0</v>
      </c>
      <c r="BF131" s="228" t="n">
        <f aca="false">IF(N131="znížená",J131,0)</f>
        <v>66.44</v>
      </c>
      <c r="BG131" s="228" t="n">
        <f aca="false">IF(N131="zákl. prenesená",J131,0)</f>
        <v>0</v>
      </c>
      <c r="BH131" s="228" t="n">
        <f aca="false">IF(N131="zníž. prenesená",J131,0)</f>
        <v>0</v>
      </c>
      <c r="BI131" s="228" t="n">
        <f aca="false">IF(N131="nulová",J131,0)</f>
        <v>0</v>
      </c>
      <c r="BJ131" s="3" t="s">
        <v>161</v>
      </c>
      <c r="BK131" s="228" t="n">
        <f aca="false">ROUND(I131*H131,2)</f>
        <v>66.44</v>
      </c>
      <c r="BL131" s="3" t="s">
        <v>166</v>
      </c>
      <c r="BM131" s="227" t="s">
        <v>757</v>
      </c>
    </row>
    <row r="132" s="26" customFormat="true" ht="21.75" hidden="false" customHeight="true" outlineLevel="0" collapsed="false">
      <c r="A132" s="19"/>
      <c r="B132" s="20"/>
      <c r="C132" s="216" t="s">
        <v>282</v>
      </c>
      <c r="D132" s="216" t="s">
        <v>162</v>
      </c>
      <c r="E132" s="217" t="s">
        <v>233</v>
      </c>
      <c r="F132" s="218" t="s">
        <v>234</v>
      </c>
      <c r="G132" s="219" t="s">
        <v>230</v>
      </c>
      <c r="H132" s="220" t="n">
        <v>8.264</v>
      </c>
      <c r="I132" s="221" t="n">
        <v>15.61</v>
      </c>
      <c r="J132" s="221" t="n">
        <f aca="false">ROUND(I132*H132,2)</f>
        <v>129</v>
      </c>
      <c r="K132" s="222"/>
      <c r="L132" s="25"/>
      <c r="M132" s="223"/>
      <c r="N132" s="224" t="s">
        <v>36</v>
      </c>
      <c r="O132" s="225" t="n">
        <v>0.598</v>
      </c>
      <c r="P132" s="225" t="n">
        <f aca="false">O132*H132</f>
        <v>4.941872</v>
      </c>
      <c r="Q132" s="225" t="n">
        <v>0</v>
      </c>
      <c r="R132" s="225" t="n">
        <f aca="false">Q132*H132</f>
        <v>0</v>
      </c>
      <c r="S132" s="225" t="n">
        <v>0</v>
      </c>
      <c r="T132" s="226" t="n">
        <f aca="false">S132*H132</f>
        <v>0</v>
      </c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R132" s="227" t="s">
        <v>166</v>
      </c>
      <c r="AT132" s="227" t="s">
        <v>162</v>
      </c>
      <c r="AU132" s="227" t="s">
        <v>161</v>
      </c>
      <c r="AY132" s="3" t="s">
        <v>158</v>
      </c>
      <c r="BE132" s="228" t="n">
        <f aca="false">IF(N132="základná",J132,0)</f>
        <v>0</v>
      </c>
      <c r="BF132" s="228" t="n">
        <f aca="false">IF(N132="znížená",J132,0)</f>
        <v>129</v>
      </c>
      <c r="BG132" s="228" t="n">
        <f aca="false">IF(N132="zákl. prenesená",J132,0)</f>
        <v>0</v>
      </c>
      <c r="BH132" s="228" t="n">
        <f aca="false">IF(N132="zníž. prenesená",J132,0)</f>
        <v>0</v>
      </c>
      <c r="BI132" s="228" t="n">
        <f aca="false">IF(N132="nulová",J132,0)</f>
        <v>0</v>
      </c>
      <c r="BJ132" s="3" t="s">
        <v>161</v>
      </c>
      <c r="BK132" s="228" t="n">
        <f aca="false">ROUND(I132*H132,2)</f>
        <v>129</v>
      </c>
      <c r="BL132" s="3" t="s">
        <v>166</v>
      </c>
      <c r="BM132" s="227" t="s">
        <v>758</v>
      </c>
    </row>
    <row r="133" s="26" customFormat="true" ht="24.15" hidden="false" customHeight="true" outlineLevel="0" collapsed="false">
      <c r="A133" s="19"/>
      <c r="B133" s="20"/>
      <c r="C133" s="216" t="s">
        <v>294</v>
      </c>
      <c r="D133" s="216" t="s">
        <v>162</v>
      </c>
      <c r="E133" s="217" t="s">
        <v>237</v>
      </c>
      <c r="F133" s="218" t="s">
        <v>238</v>
      </c>
      <c r="G133" s="219" t="s">
        <v>230</v>
      </c>
      <c r="H133" s="220" t="n">
        <v>165.28</v>
      </c>
      <c r="I133" s="221" t="n">
        <v>0.51</v>
      </c>
      <c r="J133" s="221" t="n">
        <f aca="false">ROUND(I133*H133,2)</f>
        <v>84.29</v>
      </c>
      <c r="K133" s="222"/>
      <c r="L133" s="25"/>
      <c r="M133" s="223"/>
      <c r="N133" s="224" t="s">
        <v>36</v>
      </c>
      <c r="O133" s="225" t="n">
        <v>0.007</v>
      </c>
      <c r="P133" s="225" t="n">
        <f aca="false">O133*H133</f>
        <v>1.15696</v>
      </c>
      <c r="Q133" s="225" t="n">
        <v>0</v>
      </c>
      <c r="R133" s="225" t="n">
        <f aca="false">Q133*H133</f>
        <v>0</v>
      </c>
      <c r="S133" s="225" t="n">
        <v>0</v>
      </c>
      <c r="T133" s="226" t="n">
        <f aca="false">S133*H133</f>
        <v>0</v>
      </c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R133" s="227" t="s">
        <v>166</v>
      </c>
      <c r="AT133" s="227" t="s">
        <v>162</v>
      </c>
      <c r="AU133" s="227" t="s">
        <v>161</v>
      </c>
      <c r="AY133" s="3" t="s">
        <v>158</v>
      </c>
      <c r="BE133" s="228" t="n">
        <f aca="false">IF(N133="základná",J133,0)</f>
        <v>0</v>
      </c>
      <c r="BF133" s="228" t="n">
        <f aca="false">IF(N133="znížená",J133,0)</f>
        <v>84.29</v>
      </c>
      <c r="BG133" s="228" t="n">
        <f aca="false">IF(N133="zákl. prenesená",J133,0)</f>
        <v>0</v>
      </c>
      <c r="BH133" s="228" t="n">
        <f aca="false">IF(N133="zníž. prenesená",J133,0)</f>
        <v>0</v>
      </c>
      <c r="BI133" s="228" t="n">
        <f aca="false">IF(N133="nulová",J133,0)</f>
        <v>0</v>
      </c>
      <c r="BJ133" s="3" t="s">
        <v>161</v>
      </c>
      <c r="BK133" s="228" t="n">
        <f aca="false">ROUND(I133*H133,2)</f>
        <v>84.29</v>
      </c>
      <c r="BL133" s="3" t="s">
        <v>166</v>
      </c>
      <c r="BM133" s="227" t="s">
        <v>759</v>
      </c>
    </row>
    <row r="134" s="26" customFormat="true" ht="24.15" hidden="false" customHeight="true" outlineLevel="0" collapsed="false">
      <c r="A134" s="19"/>
      <c r="B134" s="20"/>
      <c r="C134" s="216" t="s">
        <v>302</v>
      </c>
      <c r="D134" s="216" t="s">
        <v>162</v>
      </c>
      <c r="E134" s="217" t="s">
        <v>241</v>
      </c>
      <c r="F134" s="218" t="s">
        <v>242</v>
      </c>
      <c r="G134" s="219" t="s">
        <v>230</v>
      </c>
      <c r="H134" s="220" t="n">
        <v>8.264</v>
      </c>
      <c r="I134" s="221" t="n">
        <v>167</v>
      </c>
      <c r="J134" s="221" t="n">
        <f aca="false">ROUND(I134*H134,2)</f>
        <v>1380.09</v>
      </c>
      <c r="K134" s="222"/>
      <c r="L134" s="25"/>
      <c r="M134" s="223"/>
      <c r="N134" s="224" t="s">
        <v>36</v>
      </c>
      <c r="O134" s="225" t="n">
        <v>0</v>
      </c>
      <c r="P134" s="225" t="n">
        <f aca="false">O134*H134</f>
        <v>0</v>
      </c>
      <c r="Q134" s="225" t="n">
        <v>0</v>
      </c>
      <c r="R134" s="225" t="n">
        <f aca="false">Q134*H134</f>
        <v>0</v>
      </c>
      <c r="S134" s="225" t="n">
        <v>0</v>
      </c>
      <c r="T134" s="226" t="n">
        <f aca="false">S134*H134</f>
        <v>0</v>
      </c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R134" s="227" t="s">
        <v>166</v>
      </c>
      <c r="AT134" s="227" t="s">
        <v>162</v>
      </c>
      <c r="AU134" s="227" t="s">
        <v>161</v>
      </c>
      <c r="AY134" s="3" t="s">
        <v>158</v>
      </c>
      <c r="BE134" s="228" t="n">
        <f aca="false">IF(N134="základná",J134,0)</f>
        <v>0</v>
      </c>
      <c r="BF134" s="228" t="n">
        <f aca="false">IF(N134="znížená",J134,0)</f>
        <v>1380.09</v>
      </c>
      <c r="BG134" s="228" t="n">
        <f aca="false">IF(N134="zákl. prenesená",J134,0)</f>
        <v>0</v>
      </c>
      <c r="BH134" s="228" t="n">
        <f aca="false">IF(N134="zníž. prenesená",J134,0)</f>
        <v>0</v>
      </c>
      <c r="BI134" s="228" t="n">
        <f aca="false">IF(N134="nulová",J134,0)</f>
        <v>0</v>
      </c>
      <c r="BJ134" s="3" t="s">
        <v>161</v>
      </c>
      <c r="BK134" s="228" t="n">
        <f aca="false">ROUND(I134*H134,2)</f>
        <v>1380.09</v>
      </c>
      <c r="BL134" s="3" t="s">
        <v>166</v>
      </c>
      <c r="BM134" s="227" t="s">
        <v>760</v>
      </c>
    </row>
    <row r="135" s="26" customFormat="true" ht="24.15" hidden="false" customHeight="true" outlineLevel="0" collapsed="false">
      <c r="A135" s="19"/>
      <c r="B135" s="20"/>
      <c r="C135" s="216" t="s">
        <v>415</v>
      </c>
      <c r="D135" s="216" t="s">
        <v>162</v>
      </c>
      <c r="E135" s="217" t="s">
        <v>761</v>
      </c>
      <c r="F135" s="218" t="s">
        <v>762</v>
      </c>
      <c r="G135" s="219" t="s">
        <v>230</v>
      </c>
      <c r="H135" s="220" t="n">
        <v>8.264</v>
      </c>
      <c r="I135" s="221" t="n">
        <v>41.5</v>
      </c>
      <c r="J135" s="221" t="n">
        <f aca="false">ROUND(I135*H135,2)</f>
        <v>342.96</v>
      </c>
      <c r="K135" s="222"/>
      <c r="L135" s="25"/>
      <c r="M135" s="223"/>
      <c r="N135" s="224" t="s">
        <v>36</v>
      </c>
      <c r="O135" s="225" t="n">
        <v>0</v>
      </c>
      <c r="P135" s="225" t="n">
        <f aca="false">O135*H135</f>
        <v>0</v>
      </c>
      <c r="Q135" s="225" t="n">
        <v>0</v>
      </c>
      <c r="R135" s="225" t="n">
        <f aca="false">Q135*H135</f>
        <v>0</v>
      </c>
      <c r="S135" s="225" t="n">
        <v>0</v>
      </c>
      <c r="T135" s="226" t="n">
        <f aca="false">S135*H135</f>
        <v>0</v>
      </c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R135" s="227" t="s">
        <v>166</v>
      </c>
      <c r="AT135" s="227" t="s">
        <v>162</v>
      </c>
      <c r="AU135" s="227" t="s">
        <v>161</v>
      </c>
      <c r="AY135" s="3" t="s">
        <v>158</v>
      </c>
      <c r="BE135" s="228" t="n">
        <f aca="false">IF(N135="základná",J135,0)</f>
        <v>0</v>
      </c>
      <c r="BF135" s="228" t="n">
        <f aca="false">IF(N135="znížená",J135,0)</f>
        <v>342.96</v>
      </c>
      <c r="BG135" s="228" t="n">
        <f aca="false">IF(N135="zákl. prenesená",J135,0)</f>
        <v>0</v>
      </c>
      <c r="BH135" s="228" t="n">
        <f aca="false">IF(N135="zníž. prenesená",J135,0)</f>
        <v>0</v>
      </c>
      <c r="BI135" s="228" t="n">
        <f aca="false">IF(N135="nulová",J135,0)</f>
        <v>0</v>
      </c>
      <c r="BJ135" s="3" t="s">
        <v>161</v>
      </c>
      <c r="BK135" s="228" t="n">
        <f aca="false">ROUND(I135*H135,2)</f>
        <v>342.96</v>
      </c>
      <c r="BL135" s="3" t="s">
        <v>166</v>
      </c>
      <c r="BM135" s="227" t="s">
        <v>763</v>
      </c>
    </row>
    <row r="136" s="200" customFormat="true" ht="22.8" hidden="false" customHeight="true" outlineLevel="0" collapsed="false">
      <c r="B136" s="201"/>
      <c r="C136" s="202"/>
      <c r="D136" s="203" t="s">
        <v>69</v>
      </c>
      <c r="E136" s="214" t="s">
        <v>248</v>
      </c>
      <c r="F136" s="214" t="s">
        <v>249</v>
      </c>
      <c r="G136" s="202"/>
      <c r="H136" s="202"/>
      <c r="I136" s="202"/>
      <c r="J136" s="215" t="n">
        <f aca="false">BK136</f>
        <v>0.28</v>
      </c>
      <c r="K136" s="202"/>
      <c r="L136" s="206"/>
      <c r="M136" s="207"/>
      <c r="N136" s="208"/>
      <c r="O136" s="208"/>
      <c r="P136" s="209" t="n">
        <f aca="false">P137</f>
        <v>0.016164</v>
      </c>
      <c r="Q136" s="208"/>
      <c r="R136" s="209" t="n">
        <f aca="false">R137</f>
        <v>0</v>
      </c>
      <c r="S136" s="208"/>
      <c r="T136" s="210" t="n">
        <f aca="false">T137</f>
        <v>0</v>
      </c>
      <c r="AR136" s="211" t="s">
        <v>78</v>
      </c>
      <c r="AT136" s="212" t="s">
        <v>69</v>
      </c>
      <c r="AU136" s="212" t="s">
        <v>78</v>
      </c>
      <c r="AY136" s="211" t="s">
        <v>158</v>
      </c>
      <c r="BK136" s="213" t="n">
        <f aca="false">BK137</f>
        <v>0.28</v>
      </c>
    </row>
    <row r="137" s="26" customFormat="true" ht="24.15" hidden="false" customHeight="true" outlineLevel="0" collapsed="false">
      <c r="A137" s="19"/>
      <c r="B137" s="20"/>
      <c r="C137" s="216" t="s">
        <v>161</v>
      </c>
      <c r="D137" s="216" t="s">
        <v>162</v>
      </c>
      <c r="E137" s="217" t="s">
        <v>370</v>
      </c>
      <c r="F137" s="218" t="s">
        <v>371</v>
      </c>
      <c r="G137" s="219" t="s">
        <v>230</v>
      </c>
      <c r="H137" s="220" t="n">
        <v>0.018</v>
      </c>
      <c r="I137" s="221" t="n">
        <v>15.54</v>
      </c>
      <c r="J137" s="221" t="n">
        <f aca="false">ROUND(I137*H137,2)</f>
        <v>0.28</v>
      </c>
      <c r="K137" s="222"/>
      <c r="L137" s="25"/>
      <c r="M137" s="223"/>
      <c r="N137" s="224" t="s">
        <v>36</v>
      </c>
      <c r="O137" s="225" t="n">
        <v>0.898</v>
      </c>
      <c r="P137" s="225" t="n">
        <f aca="false">O137*H137</f>
        <v>0.016164</v>
      </c>
      <c r="Q137" s="225" t="n">
        <v>0</v>
      </c>
      <c r="R137" s="225" t="n">
        <f aca="false">Q137*H137</f>
        <v>0</v>
      </c>
      <c r="S137" s="225" t="n">
        <v>0</v>
      </c>
      <c r="T137" s="226" t="n">
        <f aca="false">S137*H137</f>
        <v>0</v>
      </c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R137" s="227" t="s">
        <v>166</v>
      </c>
      <c r="AT137" s="227" t="s">
        <v>162</v>
      </c>
      <c r="AU137" s="227" t="s">
        <v>161</v>
      </c>
      <c r="AY137" s="3" t="s">
        <v>158</v>
      </c>
      <c r="BE137" s="228" t="n">
        <f aca="false">IF(N137="základná",J137,0)</f>
        <v>0</v>
      </c>
      <c r="BF137" s="228" t="n">
        <f aca="false">IF(N137="znížená",J137,0)</f>
        <v>0.28</v>
      </c>
      <c r="BG137" s="228" t="n">
        <f aca="false">IF(N137="zákl. prenesená",J137,0)</f>
        <v>0</v>
      </c>
      <c r="BH137" s="228" t="n">
        <f aca="false">IF(N137="zníž. prenesená",J137,0)</f>
        <v>0</v>
      </c>
      <c r="BI137" s="228" t="n">
        <f aca="false">IF(N137="nulová",J137,0)</f>
        <v>0</v>
      </c>
      <c r="BJ137" s="3" t="s">
        <v>161</v>
      </c>
      <c r="BK137" s="228" t="n">
        <f aca="false">ROUND(I137*H137,2)</f>
        <v>0.28</v>
      </c>
      <c r="BL137" s="3" t="s">
        <v>166</v>
      </c>
      <c r="BM137" s="227" t="s">
        <v>764</v>
      </c>
    </row>
    <row r="138" s="200" customFormat="true" ht="25.9" hidden="false" customHeight="true" outlineLevel="0" collapsed="false">
      <c r="B138" s="201"/>
      <c r="C138" s="202"/>
      <c r="D138" s="203" t="s">
        <v>69</v>
      </c>
      <c r="E138" s="204" t="s">
        <v>254</v>
      </c>
      <c r="F138" s="204" t="s">
        <v>255</v>
      </c>
      <c r="G138" s="202"/>
      <c r="H138" s="202"/>
      <c r="I138" s="202"/>
      <c r="J138" s="205" t="n">
        <f aca="false">BK138</f>
        <v>34125.25</v>
      </c>
      <c r="K138" s="202"/>
      <c r="L138" s="206"/>
      <c r="M138" s="207"/>
      <c r="N138" s="208"/>
      <c r="O138" s="208"/>
      <c r="P138" s="209" t="n">
        <f aca="false">P139+P142+P148+P152+P157+P159</f>
        <v>808.0113646</v>
      </c>
      <c r="Q138" s="208"/>
      <c r="R138" s="209" t="n">
        <f aca="false">R139+R142+R148+R152+R157+R159</f>
        <v>16.09419756</v>
      </c>
      <c r="S138" s="208"/>
      <c r="T138" s="210" t="n">
        <f aca="false">T139+T142+T148+T152+T157+T159</f>
        <v>8.2644606</v>
      </c>
      <c r="AR138" s="211" t="s">
        <v>161</v>
      </c>
      <c r="AT138" s="212" t="s">
        <v>69</v>
      </c>
      <c r="AU138" s="212" t="s">
        <v>70</v>
      </c>
      <c r="AY138" s="211" t="s">
        <v>158</v>
      </c>
      <c r="BK138" s="213" t="n">
        <f aca="false">BK139+BK142+BK148+BK152+BK157+BK159</f>
        <v>34125.25</v>
      </c>
    </row>
    <row r="139" s="200" customFormat="true" ht="22.8" hidden="false" customHeight="true" outlineLevel="0" collapsed="false">
      <c r="B139" s="201"/>
      <c r="C139" s="202"/>
      <c r="D139" s="203" t="s">
        <v>69</v>
      </c>
      <c r="E139" s="214" t="s">
        <v>662</v>
      </c>
      <c r="F139" s="214" t="s">
        <v>663</v>
      </c>
      <c r="G139" s="202"/>
      <c r="H139" s="202"/>
      <c r="I139" s="202"/>
      <c r="J139" s="215" t="n">
        <f aca="false">BK139</f>
        <v>574.48</v>
      </c>
      <c r="K139" s="202"/>
      <c r="L139" s="206"/>
      <c r="M139" s="207"/>
      <c r="N139" s="208"/>
      <c r="O139" s="208"/>
      <c r="P139" s="209" t="n">
        <f aca="false">SUM(P140:P141)</f>
        <v>14.5416672</v>
      </c>
      <c r="Q139" s="208"/>
      <c r="R139" s="209" t="n">
        <f aca="false">SUM(R140:R141)</f>
        <v>0</v>
      </c>
      <c r="S139" s="208"/>
      <c r="T139" s="210" t="n">
        <f aca="false">SUM(T140:T141)</f>
        <v>0</v>
      </c>
      <c r="AR139" s="211" t="s">
        <v>161</v>
      </c>
      <c r="AT139" s="212" t="s">
        <v>69</v>
      </c>
      <c r="AU139" s="212" t="s">
        <v>78</v>
      </c>
      <c r="AY139" s="211" t="s">
        <v>158</v>
      </c>
      <c r="BK139" s="213" t="n">
        <f aca="false">SUM(BK140:BK141)</f>
        <v>574.48</v>
      </c>
    </row>
    <row r="140" s="26" customFormat="true" ht="16.5" hidden="false" customHeight="true" outlineLevel="0" collapsed="false">
      <c r="A140" s="19"/>
      <c r="B140" s="20"/>
      <c r="C140" s="216" t="s">
        <v>168</v>
      </c>
      <c r="D140" s="216" t="s">
        <v>162</v>
      </c>
      <c r="E140" s="217" t="s">
        <v>765</v>
      </c>
      <c r="F140" s="218" t="s">
        <v>766</v>
      </c>
      <c r="G140" s="219" t="s">
        <v>165</v>
      </c>
      <c r="H140" s="220" t="n">
        <v>363.36</v>
      </c>
      <c r="I140" s="221" t="n">
        <v>0.96</v>
      </c>
      <c r="J140" s="221" t="n">
        <f aca="false">ROUND(I140*H140,2)</f>
        <v>348.83</v>
      </c>
      <c r="K140" s="222"/>
      <c r="L140" s="25"/>
      <c r="M140" s="223"/>
      <c r="N140" s="224" t="s">
        <v>36</v>
      </c>
      <c r="O140" s="225" t="n">
        <v>0.04002</v>
      </c>
      <c r="P140" s="225" t="n">
        <f aca="false">O140*H140</f>
        <v>14.5416672</v>
      </c>
      <c r="Q140" s="225" t="n">
        <v>0</v>
      </c>
      <c r="R140" s="225" t="n">
        <f aca="false">Q140*H140</f>
        <v>0</v>
      </c>
      <c r="S140" s="225" t="n">
        <v>0</v>
      </c>
      <c r="T140" s="226" t="n">
        <f aca="false">S140*H140</f>
        <v>0</v>
      </c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R140" s="227" t="s">
        <v>261</v>
      </c>
      <c r="AT140" s="227" t="s">
        <v>162</v>
      </c>
      <c r="AU140" s="227" t="s">
        <v>161</v>
      </c>
      <c r="AY140" s="3" t="s">
        <v>158</v>
      </c>
      <c r="BE140" s="228" t="n">
        <f aca="false">IF(N140="základná",J140,0)</f>
        <v>0</v>
      </c>
      <c r="BF140" s="228" t="n">
        <f aca="false">IF(N140="znížená",J140,0)</f>
        <v>348.83</v>
      </c>
      <c r="BG140" s="228" t="n">
        <f aca="false">IF(N140="zákl. prenesená",J140,0)</f>
        <v>0</v>
      </c>
      <c r="BH140" s="228" t="n">
        <f aca="false">IF(N140="zníž. prenesená",J140,0)</f>
        <v>0</v>
      </c>
      <c r="BI140" s="228" t="n">
        <f aca="false">IF(N140="nulová",J140,0)</f>
        <v>0</v>
      </c>
      <c r="BJ140" s="3" t="s">
        <v>161</v>
      </c>
      <c r="BK140" s="228" t="n">
        <f aca="false">ROUND(I140*H140,2)</f>
        <v>348.83</v>
      </c>
      <c r="BL140" s="3" t="s">
        <v>261</v>
      </c>
      <c r="BM140" s="227" t="s">
        <v>767</v>
      </c>
    </row>
    <row r="141" s="26" customFormat="true" ht="16.5" hidden="false" customHeight="true" outlineLevel="0" collapsed="false">
      <c r="A141" s="19"/>
      <c r="B141" s="20"/>
      <c r="C141" s="229" t="s">
        <v>166</v>
      </c>
      <c r="D141" s="229" t="s">
        <v>220</v>
      </c>
      <c r="E141" s="230" t="s">
        <v>667</v>
      </c>
      <c r="F141" s="231" t="s">
        <v>768</v>
      </c>
      <c r="G141" s="232" t="s">
        <v>165</v>
      </c>
      <c r="H141" s="233" t="n">
        <v>417.864</v>
      </c>
      <c r="I141" s="234" t="n">
        <v>0.54</v>
      </c>
      <c r="J141" s="234" t="n">
        <f aca="false">ROUND(I141*H141,2)</f>
        <v>225.65</v>
      </c>
      <c r="K141" s="235"/>
      <c r="L141" s="236"/>
      <c r="M141" s="237"/>
      <c r="N141" s="238" t="s">
        <v>36</v>
      </c>
      <c r="O141" s="225" t="n">
        <v>0</v>
      </c>
      <c r="P141" s="225" t="n">
        <f aca="false">O141*H141</f>
        <v>0</v>
      </c>
      <c r="Q141" s="225" t="n">
        <v>0</v>
      </c>
      <c r="R141" s="225" t="n">
        <f aca="false">Q141*H141</f>
        <v>0</v>
      </c>
      <c r="S141" s="225" t="n">
        <v>0</v>
      </c>
      <c r="T141" s="226" t="n">
        <f aca="false">S141*H141</f>
        <v>0</v>
      </c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R141" s="227" t="s">
        <v>224</v>
      </c>
      <c r="AT141" s="227" t="s">
        <v>220</v>
      </c>
      <c r="AU141" s="227" t="s">
        <v>161</v>
      </c>
      <c r="AY141" s="3" t="s">
        <v>158</v>
      </c>
      <c r="BE141" s="228" t="n">
        <f aca="false">IF(N141="základná",J141,0)</f>
        <v>0</v>
      </c>
      <c r="BF141" s="228" t="n">
        <f aca="false">IF(N141="znížená",J141,0)</f>
        <v>225.65</v>
      </c>
      <c r="BG141" s="228" t="n">
        <f aca="false">IF(N141="zákl. prenesená",J141,0)</f>
        <v>0</v>
      </c>
      <c r="BH141" s="228" t="n">
        <f aca="false">IF(N141="zníž. prenesená",J141,0)</f>
        <v>0</v>
      </c>
      <c r="BI141" s="228" t="n">
        <f aca="false">IF(N141="nulová",J141,0)</f>
        <v>0</v>
      </c>
      <c r="BJ141" s="3" t="s">
        <v>161</v>
      </c>
      <c r="BK141" s="228" t="n">
        <f aca="false">ROUND(I141*H141,2)</f>
        <v>225.65</v>
      </c>
      <c r="BL141" s="3" t="s">
        <v>261</v>
      </c>
      <c r="BM141" s="227" t="s">
        <v>769</v>
      </c>
    </row>
    <row r="142" s="200" customFormat="true" ht="22.8" hidden="false" customHeight="true" outlineLevel="0" collapsed="false">
      <c r="B142" s="201"/>
      <c r="C142" s="202"/>
      <c r="D142" s="203" t="s">
        <v>69</v>
      </c>
      <c r="E142" s="214" t="s">
        <v>403</v>
      </c>
      <c r="F142" s="214" t="s">
        <v>404</v>
      </c>
      <c r="G142" s="202"/>
      <c r="H142" s="202"/>
      <c r="I142" s="202"/>
      <c r="J142" s="215" t="n">
        <f aca="false">BK142</f>
        <v>7699.9</v>
      </c>
      <c r="K142" s="202"/>
      <c r="L142" s="206"/>
      <c r="M142" s="207"/>
      <c r="N142" s="208"/>
      <c r="O142" s="208"/>
      <c r="P142" s="209" t="n">
        <f aca="false">SUM(P143:P147)</f>
        <v>90.2701656</v>
      </c>
      <c r="Q142" s="208"/>
      <c r="R142" s="209" t="n">
        <f aca="false">SUM(R143:R147)</f>
        <v>3.73592016</v>
      </c>
      <c r="S142" s="208"/>
      <c r="T142" s="210" t="n">
        <f aca="false">SUM(T143:T147)</f>
        <v>1.1371248</v>
      </c>
      <c r="AR142" s="211" t="s">
        <v>161</v>
      </c>
      <c r="AT142" s="212" t="s">
        <v>69</v>
      </c>
      <c r="AU142" s="212" t="s">
        <v>78</v>
      </c>
      <c r="AY142" s="211" t="s">
        <v>158</v>
      </c>
      <c r="BK142" s="213" t="n">
        <f aca="false">SUM(BK143:BK147)</f>
        <v>7699.9</v>
      </c>
    </row>
    <row r="143" s="26" customFormat="true" ht="33" hidden="false" customHeight="true" outlineLevel="0" collapsed="false">
      <c r="A143" s="19"/>
      <c r="B143" s="20"/>
      <c r="C143" s="216" t="s">
        <v>405</v>
      </c>
      <c r="D143" s="216" t="s">
        <v>162</v>
      </c>
      <c r="E143" s="217" t="s">
        <v>674</v>
      </c>
      <c r="F143" s="218" t="s">
        <v>675</v>
      </c>
      <c r="G143" s="219" t="s">
        <v>165</v>
      </c>
      <c r="H143" s="220" t="n">
        <v>338.43</v>
      </c>
      <c r="I143" s="221" t="n">
        <v>1.24</v>
      </c>
      <c r="J143" s="221" t="n">
        <f aca="false">ROUND(I143*H143,2)</f>
        <v>419.65</v>
      </c>
      <c r="K143" s="222"/>
      <c r="L143" s="25"/>
      <c r="M143" s="223"/>
      <c r="N143" s="224" t="s">
        <v>36</v>
      </c>
      <c r="O143" s="225" t="n">
        <v>0.066</v>
      </c>
      <c r="P143" s="225" t="n">
        <f aca="false">O143*H143</f>
        <v>22.33638</v>
      </c>
      <c r="Q143" s="225" t="n">
        <v>0</v>
      </c>
      <c r="R143" s="225" t="n">
        <f aca="false">Q143*H143</f>
        <v>0</v>
      </c>
      <c r="S143" s="225" t="n">
        <v>0.00336</v>
      </c>
      <c r="T143" s="226" t="n">
        <f aca="false">S143*H143</f>
        <v>1.1371248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R143" s="227" t="s">
        <v>261</v>
      </c>
      <c r="AT143" s="227" t="s">
        <v>162</v>
      </c>
      <c r="AU143" s="227" t="s">
        <v>161</v>
      </c>
      <c r="AY143" s="3" t="s">
        <v>158</v>
      </c>
      <c r="BE143" s="228" t="n">
        <f aca="false">IF(N143="základná",J143,0)</f>
        <v>0</v>
      </c>
      <c r="BF143" s="228" t="n">
        <f aca="false">IF(N143="znížená",J143,0)</f>
        <v>419.65</v>
      </c>
      <c r="BG143" s="228" t="n">
        <f aca="false">IF(N143="zákl. prenesená",J143,0)</f>
        <v>0</v>
      </c>
      <c r="BH143" s="228" t="n">
        <f aca="false">IF(N143="zníž. prenesená",J143,0)</f>
        <v>0</v>
      </c>
      <c r="BI143" s="228" t="n">
        <f aca="false">IF(N143="nulová",J143,0)</f>
        <v>0</v>
      </c>
      <c r="BJ143" s="3" t="s">
        <v>161</v>
      </c>
      <c r="BK143" s="228" t="n">
        <f aca="false">ROUND(I143*H143,2)</f>
        <v>419.65</v>
      </c>
      <c r="BL143" s="3" t="s">
        <v>261</v>
      </c>
      <c r="BM143" s="227" t="s">
        <v>770</v>
      </c>
    </row>
    <row r="144" s="26" customFormat="true" ht="24.15" hidden="false" customHeight="true" outlineLevel="0" collapsed="false">
      <c r="A144" s="19"/>
      <c r="B144" s="20"/>
      <c r="C144" s="216" t="s">
        <v>339</v>
      </c>
      <c r="D144" s="216" t="s">
        <v>162</v>
      </c>
      <c r="E144" s="217" t="s">
        <v>771</v>
      </c>
      <c r="F144" s="218" t="s">
        <v>772</v>
      </c>
      <c r="G144" s="219" t="s">
        <v>165</v>
      </c>
      <c r="H144" s="220" t="n">
        <v>726.72</v>
      </c>
      <c r="I144" s="221" t="n">
        <v>1.62</v>
      </c>
      <c r="J144" s="221" t="n">
        <f aca="false">ROUND(I144*H144,2)</f>
        <v>1177.29</v>
      </c>
      <c r="K144" s="222"/>
      <c r="L144" s="25"/>
      <c r="M144" s="223"/>
      <c r="N144" s="224" t="s">
        <v>36</v>
      </c>
      <c r="O144" s="225" t="n">
        <v>0.09348</v>
      </c>
      <c r="P144" s="225" t="n">
        <f aca="false">O144*H144</f>
        <v>67.9337856</v>
      </c>
      <c r="Q144" s="225" t="n">
        <v>0</v>
      </c>
      <c r="R144" s="225" t="n">
        <f aca="false">Q144*H144</f>
        <v>0</v>
      </c>
      <c r="S144" s="225" t="n">
        <v>0</v>
      </c>
      <c r="T144" s="226" t="n">
        <f aca="false">S144*H144</f>
        <v>0</v>
      </c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R144" s="227" t="s">
        <v>261</v>
      </c>
      <c r="AT144" s="227" t="s">
        <v>162</v>
      </c>
      <c r="AU144" s="227" t="s">
        <v>161</v>
      </c>
      <c r="AY144" s="3" t="s">
        <v>158</v>
      </c>
      <c r="BE144" s="228" t="n">
        <f aca="false">IF(N144="základná",J144,0)</f>
        <v>0</v>
      </c>
      <c r="BF144" s="228" t="n">
        <f aca="false">IF(N144="znížená",J144,0)</f>
        <v>1177.29</v>
      </c>
      <c r="BG144" s="228" t="n">
        <f aca="false">IF(N144="zákl. prenesená",J144,0)</f>
        <v>0</v>
      </c>
      <c r="BH144" s="228" t="n">
        <f aca="false">IF(N144="zníž. prenesená",J144,0)</f>
        <v>0</v>
      </c>
      <c r="BI144" s="228" t="n">
        <f aca="false">IF(N144="nulová",J144,0)</f>
        <v>0</v>
      </c>
      <c r="BJ144" s="3" t="s">
        <v>161</v>
      </c>
      <c r="BK144" s="228" t="n">
        <f aca="false">ROUND(I144*H144,2)</f>
        <v>1177.29</v>
      </c>
      <c r="BL144" s="3" t="s">
        <v>261</v>
      </c>
      <c r="BM144" s="227" t="s">
        <v>773</v>
      </c>
    </row>
    <row r="145" s="26" customFormat="true" ht="24.15" hidden="false" customHeight="true" outlineLevel="0" collapsed="false">
      <c r="A145" s="19"/>
      <c r="B145" s="20"/>
      <c r="C145" s="229" t="s">
        <v>159</v>
      </c>
      <c r="D145" s="229" t="s">
        <v>220</v>
      </c>
      <c r="E145" s="230" t="s">
        <v>774</v>
      </c>
      <c r="F145" s="231" t="s">
        <v>775</v>
      </c>
      <c r="G145" s="232" t="s">
        <v>165</v>
      </c>
      <c r="H145" s="233" t="n">
        <v>370.627</v>
      </c>
      <c r="I145" s="234" t="n">
        <v>9</v>
      </c>
      <c r="J145" s="234" t="n">
        <f aca="false">ROUND(I145*H145,2)</f>
        <v>3335.64</v>
      </c>
      <c r="K145" s="235"/>
      <c r="L145" s="236"/>
      <c r="M145" s="237"/>
      <c r="N145" s="238" t="s">
        <v>36</v>
      </c>
      <c r="O145" s="225" t="n">
        <v>0</v>
      </c>
      <c r="P145" s="225" t="n">
        <f aca="false">O145*H145</f>
        <v>0</v>
      </c>
      <c r="Q145" s="225" t="n">
        <v>0.00576</v>
      </c>
      <c r="R145" s="225" t="n">
        <f aca="false">Q145*H145</f>
        <v>2.13481152</v>
      </c>
      <c r="S145" s="225" t="n">
        <v>0</v>
      </c>
      <c r="T145" s="226" t="n">
        <f aca="false">S145*H145</f>
        <v>0</v>
      </c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R145" s="227" t="s">
        <v>224</v>
      </c>
      <c r="AT145" s="227" t="s">
        <v>220</v>
      </c>
      <c r="AU145" s="227" t="s">
        <v>161</v>
      </c>
      <c r="AY145" s="3" t="s">
        <v>158</v>
      </c>
      <c r="BE145" s="228" t="n">
        <f aca="false">IF(N145="základná",J145,0)</f>
        <v>0</v>
      </c>
      <c r="BF145" s="228" t="n">
        <f aca="false">IF(N145="znížená",J145,0)</f>
        <v>3335.64</v>
      </c>
      <c r="BG145" s="228" t="n">
        <f aca="false">IF(N145="zákl. prenesená",J145,0)</f>
        <v>0</v>
      </c>
      <c r="BH145" s="228" t="n">
        <f aca="false">IF(N145="zníž. prenesená",J145,0)</f>
        <v>0</v>
      </c>
      <c r="BI145" s="228" t="n">
        <f aca="false">IF(N145="nulová",J145,0)</f>
        <v>0</v>
      </c>
      <c r="BJ145" s="3" t="s">
        <v>161</v>
      </c>
      <c r="BK145" s="228" t="n">
        <f aca="false">ROUND(I145*H145,2)</f>
        <v>3335.64</v>
      </c>
      <c r="BL145" s="3" t="s">
        <v>261</v>
      </c>
      <c r="BM145" s="227" t="s">
        <v>776</v>
      </c>
    </row>
    <row r="146" s="26" customFormat="true" ht="24.15" hidden="false" customHeight="true" outlineLevel="0" collapsed="false">
      <c r="A146" s="19"/>
      <c r="B146" s="20"/>
      <c r="C146" s="229" t="s">
        <v>179</v>
      </c>
      <c r="D146" s="229" t="s">
        <v>220</v>
      </c>
      <c r="E146" s="230" t="s">
        <v>777</v>
      </c>
      <c r="F146" s="231" t="s">
        <v>778</v>
      </c>
      <c r="G146" s="232" t="s">
        <v>165</v>
      </c>
      <c r="H146" s="233" t="n">
        <v>370.627</v>
      </c>
      <c r="I146" s="234" t="n">
        <v>7.2</v>
      </c>
      <c r="J146" s="234" t="n">
        <f aca="false">ROUND(I146*H146,2)</f>
        <v>2668.51</v>
      </c>
      <c r="K146" s="235"/>
      <c r="L146" s="236"/>
      <c r="M146" s="237"/>
      <c r="N146" s="238" t="s">
        <v>36</v>
      </c>
      <c r="O146" s="225" t="n">
        <v>0</v>
      </c>
      <c r="P146" s="225" t="n">
        <f aca="false">O146*H146</f>
        <v>0</v>
      </c>
      <c r="Q146" s="225" t="n">
        <v>0.00432</v>
      </c>
      <c r="R146" s="225" t="n">
        <f aca="false">Q146*H146</f>
        <v>1.60110864</v>
      </c>
      <c r="S146" s="225" t="n">
        <v>0</v>
      </c>
      <c r="T146" s="226" t="n">
        <f aca="false">S146*H146</f>
        <v>0</v>
      </c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R146" s="227" t="s">
        <v>224</v>
      </c>
      <c r="AT146" s="227" t="s">
        <v>220</v>
      </c>
      <c r="AU146" s="227" t="s">
        <v>161</v>
      </c>
      <c r="AY146" s="3" t="s">
        <v>158</v>
      </c>
      <c r="BE146" s="228" t="n">
        <f aca="false">IF(N146="základná",J146,0)</f>
        <v>0</v>
      </c>
      <c r="BF146" s="228" t="n">
        <f aca="false">IF(N146="znížená",J146,0)</f>
        <v>2668.51</v>
      </c>
      <c r="BG146" s="228" t="n">
        <f aca="false">IF(N146="zákl. prenesená",J146,0)</f>
        <v>0</v>
      </c>
      <c r="BH146" s="228" t="n">
        <f aca="false">IF(N146="zníž. prenesená",J146,0)</f>
        <v>0</v>
      </c>
      <c r="BI146" s="228" t="n">
        <f aca="false">IF(N146="nulová",J146,0)</f>
        <v>0</v>
      </c>
      <c r="BJ146" s="3" t="s">
        <v>161</v>
      </c>
      <c r="BK146" s="228" t="n">
        <f aca="false">ROUND(I146*H146,2)</f>
        <v>2668.51</v>
      </c>
      <c r="BL146" s="3" t="s">
        <v>261</v>
      </c>
      <c r="BM146" s="227" t="s">
        <v>779</v>
      </c>
    </row>
    <row r="147" s="26" customFormat="true" ht="24.15" hidden="false" customHeight="true" outlineLevel="0" collapsed="false">
      <c r="A147" s="19"/>
      <c r="B147" s="20"/>
      <c r="C147" s="216" t="s">
        <v>183</v>
      </c>
      <c r="D147" s="216" t="s">
        <v>162</v>
      </c>
      <c r="E147" s="217" t="s">
        <v>419</v>
      </c>
      <c r="F147" s="218" t="s">
        <v>420</v>
      </c>
      <c r="G147" s="219" t="s">
        <v>274</v>
      </c>
      <c r="H147" s="220" t="n">
        <v>76.011</v>
      </c>
      <c r="I147" s="221" t="n">
        <v>1.3</v>
      </c>
      <c r="J147" s="221" t="n">
        <f aca="false">ROUND(I147*H147,2)</f>
        <v>98.81</v>
      </c>
      <c r="K147" s="222"/>
      <c r="L147" s="25"/>
      <c r="M147" s="223"/>
      <c r="N147" s="224" t="s">
        <v>36</v>
      </c>
      <c r="O147" s="225" t="n">
        <v>0</v>
      </c>
      <c r="P147" s="225" t="n">
        <f aca="false">O147*H147</f>
        <v>0</v>
      </c>
      <c r="Q147" s="225" t="n">
        <v>0</v>
      </c>
      <c r="R147" s="225" t="n">
        <f aca="false">Q147*H147</f>
        <v>0</v>
      </c>
      <c r="S147" s="225" t="n">
        <v>0</v>
      </c>
      <c r="T147" s="226" t="n">
        <f aca="false">S147*H147</f>
        <v>0</v>
      </c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R147" s="227" t="s">
        <v>261</v>
      </c>
      <c r="AT147" s="227" t="s">
        <v>162</v>
      </c>
      <c r="AU147" s="227" t="s">
        <v>161</v>
      </c>
      <c r="AY147" s="3" t="s">
        <v>158</v>
      </c>
      <c r="BE147" s="228" t="n">
        <f aca="false">IF(N147="základná",J147,0)</f>
        <v>0</v>
      </c>
      <c r="BF147" s="228" t="n">
        <f aca="false">IF(N147="znížená",J147,0)</f>
        <v>98.81</v>
      </c>
      <c r="BG147" s="228" t="n">
        <f aca="false">IF(N147="zákl. prenesená",J147,0)</f>
        <v>0</v>
      </c>
      <c r="BH147" s="228" t="n">
        <f aca="false">IF(N147="zníž. prenesená",J147,0)</f>
        <v>0</v>
      </c>
      <c r="BI147" s="228" t="n">
        <f aca="false">IF(N147="nulová",J147,0)</f>
        <v>0</v>
      </c>
      <c r="BJ147" s="3" t="s">
        <v>161</v>
      </c>
      <c r="BK147" s="228" t="n">
        <f aca="false">ROUND(I147*H147,2)</f>
        <v>98.81</v>
      </c>
      <c r="BL147" s="3" t="s">
        <v>261</v>
      </c>
      <c r="BM147" s="227" t="s">
        <v>392</v>
      </c>
    </row>
    <row r="148" s="200" customFormat="true" ht="22.8" hidden="false" customHeight="true" outlineLevel="0" collapsed="false">
      <c r="B148" s="201"/>
      <c r="C148" s="202"/>
      <c r="D148" s="203" t="s">
        <v>69</v>
      </c>
      <c r="E148" s="214" t="s">
        <v>256</v>
      </c>
      <c r="F148" s="214" t="s">
        <v>257</v>
      </c>
      <c r="G148" s="202"/>
      <c r="H148" s="202"/>
      <c r="I148" s="202"/>
      <c r="J148" s="215" t="n">
        <f aca="false">BK148</f>
        <v>2146.43</v>
      </c>
      <c r="K148" s="202"/>
      <c r="L148" s="206"/>
      <c r="M148" s="207"/>
      <c r="N148" s="208"/>
      <c r="O148" s="208"/>
      <c r="P148" s="209" t="n">
        <f aca="false">SUM(P149:P151)</f>
        <v>18.6676919</v>
      </c>
      <c r="Q148" s="208"/>
      <c r="R148" s="209" t="n">
        <f aca="false">SUM(R149:R151)</f>
        <v>0.835516</v>
      </c>
      <c r="S148" s="208"/>
      <c r="T148" s="210" t="n">
        <f aca="false">SUM(T149:T151)</f>
        <v>0</v>
      </c>
      <c r="AR148" s="211" t="s">
        <v>161</v>
      </c>
      <c r="AT148" s="212" t="s">
        <v>69</v>
      </c>
      <c r="AU148" s="212" t="s">
        <v>78</v>
      </c>
      <c r="AY148" s="211" t="s">
        <v>158</v>
      </c>
      <c r="BK148" s="213" t="n">
        <f aca="false">SUM(BK149:BK151)</f>
        <v>2146.43</v>
      </c>
    </row>
    <row r="149" s="26" customFormat="true" ht="24.15" hidden="false" customHeight="true" outlineLevel="0" collapsed="false">
      <c r="A149" s="19"/>
      <c r="B149" s="20"/>
      <c r="C149" s="216" t="s">
        <v>386</v>
      </c>
      <c r="D149" s="216" t="s">
        <v>162</v>
      </c>
      <c r="E149" s="217" t="s">
        <v>780</v>
      </c>
      <c r="F149" s="218" t="s">
        <v>781</v>
      </c>
      <c r="G149" s="219" t="s">
        <v>165</v>
      </c>
      <c r="H149" s="220" t="n">
        <v>70.33</v>
      </c>
      <c r="I149" s="221" t="n">
        <v>5.78</v>
      </c>
      <c r="J149" s="221" t="n">
        <f aca="false">ROUND(I149*H149,2)</f>
        <v>406.51</v>
      </c>
      <c r="K149" s="222"/>
      <c r="L149" s="25"/>
      <c r="M149" s="223"/>
      <c r="N149" s="224" t="s">
        <v>36</v>
      </c>
      <c r="O149" s="225" t="n">
        <v>0.26543</v>
      </c>
      <c r="P149" s="225" t="n">
        <f aca="false">O149*H149</f>
        <v>18.6676919</v>
      </c>
      <c r="Q149" s="225" t="n">
        <v>0</v>
      </c>
      <c r="R149" s="225" t="n">
        <f aca="false">Q149*H149</f>
        <v>0</v>
      </c>
      <c r="S149" s="225" t="n">
        <v>0</v>
      </c>
      <c r="T149" s="226" t="n">
        <f aca="false">S149*H149</f>
        <v>0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R149" s="227" t="s">
        <v>261</v>
      </c>
      <c r="AT149" s="227" t="s">
        <v>162</v>
      </c>
      <c r="AU149" s="227" t="s">
        <v>161</v>
      </c>
      <c r="AY149" s="3" t="s">
        <v>158</v>
      </c>
      <c r="BE149" s="228" t="n">
        <f aca="false">IF(N149="základná",J149,0)</f>
        <v>0</v>
      </c>
      <c r="BF149" s="228" t="n">
        <f aca="false">IF(N149="znížená",J149,0)</f>
        <v>406.51</v>
      </c>
      <c r="BG149" s="228" t="n">
        <f aca="false">IF(N149="zákl. prenesená",J149,0)</f>
        <v>0</v>
      </c>
      <c r="BH149" s="228" t="n">
        <f aca="false">IF(N149="zníž. prenesená",J149,0)</f>
        <v>0</v>
      </c>
      <c r="BI149" s="228" t="n">
        <f aca="false">IF(N149="nulová",J149,0)</f>
        <v>0</v>
      </c>
      <c r="BJ149" s="3" t="s">
        <v>161</v>
      </c>
      <c r="BK149" s="228" t="n">
        <f aca="false">ROUND(I149*H149,2)</f>
        <v>406.51</v>
      </c>
      <c r="BL149" s="3" t="s">
        <v>261</v>
      </c>
      <c r="BM149" s="227" t="s">
        <v>782</v>
      </c>
    </row>
    <row r="150" s="26" customFormat="true" ht="16.5" hidden="false" customHeight="true" outlineLevel="0" collapsed="false">
      <c r="A150" s="19"/>
      <c r="B150" s="20"/>
      <c r="C150" s="229" t="s">
        <v>6</v>
      </c>
      <c r="D150" s="229" t="s">
        <v>220</v>
      </c>
      <c r="E150" s="230" t="s">
        <v>783</v>
      </c>
      <c r="F150" s="231" t="s">
        <v>784</v>
      </c>
      <c r="G150" s="232" t="s">
        <v>165</v>
      </c>
      <c r="H150" s="233" t="n">
        <v>75.956</v>
      </c>
      <c r="I150" s="234" t="n">
        <v>21.69</v>
      </c>
      <c r="J150" s="234" t="n">
        <f aca="false">ROUND(I150*H150,2)</f>
        <v>1647.49</v>
      </c>
      <c r="K150" s="235"/>
      <c r="L150" s="236"/>
      <c r="M150" s="237"/>
      <c r="N150" s="238" t="s">
        <v>36</v>
      </c>
      <c r="O150" s="225" t="n">
        <v>0</v>
      </c>
      <c r="P150" s="225" t="n">
        <f aca="false">O150*H150</f>
        <v>0</v>
      </c>
      <c r="Q150" s="225" t="n">
        <v>0.011</v>
      </c>
      <c r="R150" s="225" t="n">
        <f aca="false">Q150*H150</f>
        <v>0.835516</v>
      </c>
      <c r="S150" s="225" t="n">
        <v>0</v>
      </c>
      <c r="T150" s="226" t="n">
        <f aca="false">S150*H150</f>
        <v>0</v>
      </c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R150" s="227" t="s">
        <v>224</v>
      </c>
      <c r="AT150" s="227" t="s">
        <v>220</v>
      </c>
      <c r="AU150" s="227" t="s">
        <v>161</v>
      </c>
      <c r="AY150" s="3" t="s">
        <v>158</v>
      </c>
      <c r="BE150" s="228" t="n">
        <f aca="false">IF(N150="základná",J150,0)</f>
        <v>0</v>
      </c>
      <c r="BF150" s="228" t="n">
        <f aca="false">IF(N150="znížená",J150,0)</f>
        <v>1647.49</v>
      </c>
      <c r="BG150" s="228" t="n">
        <f aca="false">IF(N150="zákl. prenesená",J150,0)</f>
        <v>0</v>
      </c>
      <c r="BH150" s="228" t="n">
        <f aca="false">IF(N150="zníž. prenesená",J150,0)</f>
        <v>0</v>
      </c>
      <c r="BI150" s="228" t="n">
        <f aca="false">IF(N150="nulová",J150,0)</f>
        <v>0</v>
      </c>
      <c r="BJ150" s="3" t="s">
        <v>161</v>
      </c>
      <c r="BK150" s="228" t="n">
        <f aca="false">ROUND(I150*H150,2)</f>
        <v>1647.49</v>
      </c>
      <c r="BL150" s="3" t="s">
        <v>261</v>
      </c>
      <c r="BM150" s="227" t="s">
        <v>785</v>
      </c>
    </row>
    <row r="151" s="26" customFormat="true" ht="24.15" hidden="false" customHeight="true" outlineLevel="0" collapsed="false">
      <c r="A151" s="19"/>
      <c r="B151" s="20"/>
      <c r="C151" s="216" t="s">
        <v>236</v>
      </c>
      <c r="D151" s="216" t="s">
        <v>162</v>
      </c>
      <c r="E151" s="217" t="s">
        <v>272</v>
      </c>
      <c r="F151" s="218" t="s">
        <v>273</v>
      </c>
      <c r="G151" s="219" t="s">
        <v>274</v>
      </c>
      <c r="H151" s="220" t="n">
        <v>20.54</v>
      </c>
      <c r="I151" s="221" t="n">
        <v>4.5</v>
      </c>
      <c r="J151" s="221" t="n">
        <f aca="false">ROUND(I151*H151,2)</f>
        <v>92.43</v>
      </c>
      <c r="K151" s="222"/>
      <c r="L151" s="25"/>
      <c r="M151" s="223"/>
      <c r="N151" s="224" t="s">
        <v>36</v>
      </c>
      <c r="O151" s="225" t="n">
        <v>0</v>
      </c>
      <c r="P151" s="225" t="n">
        <f aca="false">O151*H151</f>
        <v>0</v>
      </c>
      <c r="Q151" s="225" t="n">
        <v>0</v>
      </c>
      <c r="R151" s="225" t="n">
        <f aca="false">Q151*H151</f>
        <v>0</v>
      </c>
      <c r="S151" s="225" t="n">
        <v>0</v>
      </c>
      <c r="T151" s="226" t="n">
        <f aca="false">S151*H151</f>
        <v>0</v>
      </c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R151" s="227" t="s">
        <v>261</v>
      </c>
      <c r="AT151" s="227" t="s">
        <v>162</v>
      </c>
      <c r="AU151" s="227" t="s">
        <v>161</v>
      </c>
      <c r="AY151" s="3" t="s">
        <v>158</v>
      </c>
      <c r="BE151" s="228" t="n">
        <f aca="false">IF(N151="základná",J151,0)</f>
        <v>0</v>
      </c>
      <c r="BF151" s="228" t="n">
        <f aca="false">IF(N151="znížená",J151,0)</f>
        <v>92.43</v>
      </c>
      <c r="BG151" s="228" t="n">
        <f aca="false">IF(N151="zákl. prenesená",J151,0)</f>
        <v>0</v>
      </c>
      <c r="BH151" s="228" t="n">
        <f aca="false">IF(N151="zníž. prenesená",J151,0)</f>
        <v>0</v>
      </c>
      <c r="BI151" s="228" t="n">
        <f aca="false">IF(N151="nulová",J151,0)</f>
        <v>0</v>
      </c>
      <c r="BJ151" s="3" t="s">
        <v>161</v>
      </c>
      <c r="BK151" s="228" t="n">
        <f aca="false">ROUND(I151*H151,2)</f>
        <v>92.43</v>
      </c>
      <c r="BL151" s="3" t="s">
        <v>261</v>
      </c>
      <c r="BM151" s="227" t="s">
        <v>786</v>
      </c>
    </row>
    <row r="152" s="200" customFormat="true" ht="22.8" hidden="false" customHeight="true" outlineLevel="0" collapsed="false">
      <c r="B152" s="201"/>
      <c r="C152" s="202"/>
      <c r="D152" s="203" t="s">
        <v>69</v>
      </c>
      <c r="E152" s="214" t="s">
        <v>706</v>
      </c>
      <c r="F152" s="214" t="s">
        <v>707</v>
      </c>
      <c r="G152" s="202"/>
      <c r="H152" s="202"/>
      <c r="I152" s="202"/>
      <c r="J152" s="215" t="n">
        <f aca="false">BK152</f>
        <v>22340.88</v>
      </c>
      <c r="K152" s="202"/>
      <c r="L152" s="206"/>
      <c r="M152" s="207"/>
      <c r="N152" s="208"/>
      <c r="O152" s="208"/>
      <c r="P152" s="209" t="n">
        <f aca="false">SUM(P153:P156)</f>
        <v>647.9600314</v>
      </c>
      <c r="Q152" s="208"/>
      <c r="R152" s="209" t="n">
        <f aca="false">SUM(R153:R156)</f>
        <v>11.3930064</v>
      </c>
      <c r="S152" s="208"/>
      <c r="T152" s="210" t="n">
        <f aca="false">SUM(T153:T156)</f>
        <v>7.1273358</v>
      </c>
      <c r="AR152" s="211" t="s">
        <v>161</v>
      </c>
      <c r="AT152" s="212" t="s">
        <v>69</v>
      </c>
      <c r="AU152" s="212" t="s">
        <v>78</v>
      </c>
      <c r="AY152" s="211" t="s">
        <v>158</v>
      </c>
      <c r="BK152" s="213" t="n">
        <f aca="false">SUM(BK153:BK156)</f>
        <v>22340.88</v>
      </c>
    </row>
    <row r="153" s="26" customFormat="true" ht="21.75" hidden="false" customHeight="true" outlineLevel="0" collapsed="false">
      <c r="A153" s="19"/>
      <c r="B153" s="20"/>
      <c r="C153" s="216" t="s">
        <v>308</v>
      </c>
      <c r="D153" s="216" t="s">
        <v>162</v>
      </c>
      <c r="E153" s="217" t="s">
        <v>787</v>
      </c>
      <c r="F153" s="218" t="s">
        <v>788</v>
      </c>
      <c r="G153" s="219" t="s">
        <v>165</v>
      </c>
      <c r="H153" s="220" t="n">
        <v>293.03</v>
      </c>
      <c r="I153" s="221" t="n">
        <v>28.55</v>
      </c>
      <c r="J153" s="221" t="n">
        <f aca="false">ROUND(I153*H153,2)</f>
        <v>8366.01</v>
      </c>
      <c r="K153" s="222"/>
      <c r="L153" s="25"/>
      <c r="M153" s="223"/>
      <c r="N153" s="224" t="s">
        <v>36</v>
      </c>
      <c r="O153" s="225" t="n">
        <v>0.92317</v>
      </c>
      <c r="P153" s="225" t="n">
        <f aca="false">O153*H153</f>
        <v>270.5165051</v>
      </c>
      <c r="Q153" s="225" t="n">
        <v>0.01379</v>
      </c>
      <c r="R153" s="225" t="n">
        <f aca="false">Q153*H153</f>
        <v>4.0408837</v>
      </c>
      <c r="S153" s="225" t="n">
        <v>0</v>
      </c>
      <c r="T153" s="226" t="n">
        <f aca="false">S153*H153</f>
        <v>0</v>
      </c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R153" s="227" t="s">
        <v>261</v>
      </c>
      <c r="AT153" s="227" t="s">
        <v>162</v>
      </c>
      <c r="AU153" s="227" t="s">
        <v>161</v>
      </c>
      <c r="AY153" s="3" t="s">
        <v>158</v>
      </c>
      <c r="BE153" s="228" t="n">
        <f aca="false">IF(N153="základná",J153,0)</f>
        <v>0</v>
      </c>
      <c r="BF153" s="228" t="n">
        <f aca="false">IF(N153="znížená",J153,0)</f>
        <v>8366.01</v>
      </c>
      <c r="BG153" s="228" t="n">
        <f aca="false">IF(N153="zákl. prenesená",J153,0)</f>
        <v>0</v>
      </c>
      <c r="BH153" s="228" t="n">
        <f aca="false">IF(N153="zníž. prenesená",J153,0)</f>
        <v>0</v>
      </c>
      <c r="BI153" s="228" t="n">
        <f aca="false">IF(N153="nulová",J153,0)</f>
        <v>0</v>
      </c>
      <c r="BJ153" s="3" t="s">
        <v>161</v>
      </c>
      <c r="BK153" s="228" t="n">
        <f aca="false">ROUND(I153*H153,2)</f>
        <v>8366.01</v>
      </c>
      <c r="BL153" s="3" t="s">
        <v>261</v>
      </c>
      <c r="BM153" s="227" t="s">
        <v>789</v>
      </c>
    </row>
    <row r="154" s="26" customFormat="true" ht="24.15" hidden="false" customHeight="true" outlineLevel="0" collapsed="false">
      <c r="A154" s="19"/>
      <c r="B154" s="20"/>
      <c r="C154" s="216" t="s">
        <v>382</v>
      </c>
      <c r="D154" s="216" t="s">
        <v>162</v>
      </c>
      <c r="E154" s="217" t="s">
        <v>790</v>
      </c>
      <c r="F154" s="218" t="s">
        <v>791</v>
      </c>
      <c r="G154" s="219" t="s">
        <v>165</v>
      </c>
      <c r="H154" s="220" t="n">
        <v>293.03</v>
      </c>
      <c r="I154" s="221" t="n">
        <v>43.09</v>
      </c>
      <c r="J154" s="221" t="n">
        <f aca="false">ROUND(I154*H154,2)</f>
        <v>12626.66</v>
      </c>
      <c r="K154" s="222"/>
      <c r="L154" s="25"/>
      <c r="M154" s="223"/>
      <c r="N154" s="224" t="s">
        <v>36</v>
      </c>
      <c r="O154" s="225" t="n">
        <v>1.04311</v>
      </c>
      <c r="P154" s="225" t="n">
        <f aca="false">O154*H154</f>
        <v>305.6625233</v>
      </c>
      <c r="Q154" s="225" t="n">
        <v>0.02509</v>
      </c>
      <c r="R154" s="225" t="n">
        <f aca="false">Q154*H154</f>
        <v>7.3521227</v>
      </c>
      <c r="S154" s="225" t="n">
        <v>0</v>
      </c>
      <c r="T154" s="226" t="n">
        <f aca="false">S154*H154</f>
        <v>0</v>
      </c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R154" s="227" t="s">
        <v>261</v>
      </c>
      <c r="AT154" s="227" t="s">
        <v>162</v>
      </c>
      <c r="AU154" s="227" t="s">
        <v>161</v>
      </c>
      <c r="AY154" s="3" t="s">
        <v>158</v>
      </c>
      <c r="BE154" s="228" t="n">
        <f aca="false">IF(N154="základná",J154,0)</f>
        <v>0</v>
      </c>
      <c r="BF154" s="228" t="n">
        <f aca="false">IF(N154="znížená",J154,0)</f>
        <v>12626.66</v>
      </c>
      <c r="BG154" s="228" t="n">
        <f aca="false">IF(N154="zákl. prenesená",J154,0)</f>
        <v>0</v>
      </c>
      <c r="BH154" s="228" t="n">
        <f aca="false">IF(N154="zníž. prenesená",J154,0)</f>
        <v>0</v>
      </c>
      <c r="BI154" s="228" t="n">
        <f aca="false">IF(N154="nulová",J154,0)</f>
        <v>0</v>
      </c>
      <c r="BJ154" s="3" t="s">
        <v>161</v>
      </c>
      <c r="BK154" s="228" t="n">
        <f aca="false">ROUND(I154*H154,2)</f>
        <v>12626.66</v>
      </c>
      <c r="BL154" s="3" t="s">
        <v>261</v>
      </c>
      <c r="BM154" s="227" t="s">
        <v>792</v>
      </c>
    </row>
    <row r="155" s="26" customFormat="true" ht="37.8" hidden="false" customHeight="true" outlineLevel="0" collapsed="false">
      <c r="A155" s="19"/>
      <c r="B155" s="20"/>
      <c r="C155" s="216" t="s">
        <v>399</v>
      </c>
      <c r="D155" s="216" t="s">
        <v>162</v>
      </c>
      <c r="E155" s="217" t="s">
        <v>712</v>
      </c>
      <c r="F155" s="218" t="s">
        <v>713</v>
      </c>
      <c r="G155" s="219" t="s">
        <v>165</v>
      </c>
      <c r="H155" s="220" t="n">
        <v>338.43</v>
      </c>
      <c r="I155" s="221" t="n">
        <v>3.59</v>
      </c>
      <c r="J155" s="221" t="n">
        <f aca="false">ROUND(I155*H155,2)</f>
        <v>1214.96</v>
      </c>
      <c r="K155" s="222"/>
      <c r="L155" s="25"/>
      <c r="M155" s="223"/>
      <c r="N155" s="224" t="s">
        <v>36</v>
      </c>
      <c r="O155" s="225" t="n">
        <v>0.2121</v>
      </c>
      <c r="P155" s="225" t="n">
        <f aca="false">O155*H155</f>
        <v>71.781003</v>
      </c>
      <c r="Q155" s="225" t="n">
        <v>0</v>
      </c>
      <c r="R155" s="225" t="n">
        <f aca="false">Q155*H155</f>
        <v>0</v>
      </c>
      <c r="S155" s="225" t="n">
        <v>0.02106</v>
      </c>
      <c r="T155" s="226" t="n">
        <f aca="false">S155*H155</f>
        <v>7.1273358</v>
      </c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R155" s="227" t="s">
        <v>261</v>
      </c>
      <c r="AT155" s="227" t="s">
        <v>162</v>
      </c>
      <c r="AU155" s="227" t="s">
        <v>161</v>
      </c>
      <c r="AY155" s="3" t="s">
        <v>158</v>
      </c>
      <c r="BE155" s="228" t="n">
        <f aca="false">IF(N155="základná",J155,0)</f>
        <v>0</v>
      </c>
      <c r="BF155" s="228" t="n">
        <f aca="false">IF(N155="znížená",J155,0)</f>
        <v>1214.96</v>
      </c>
      <c r="BG155" s="228" t="n">
        <f aca="false">IF(N155="zákl. prenesená",J155,0)</f>
        <v>0</v>
      </c>
      <c r="BH155" s="228" t="n">
        <f aca="false">IF(N155="zníž. prenesená",J155,0)</f>
        <v>0</v>
      </c>
      <c r="BI155" s="228" t="n">
        <f aca="false">IF(N155="nulová",J155,0)</f>
        <v>0</v>
      </c>
      <c r="BJ155" s="3" t="s">
        <v>161</v>
      </c>
      <c r="BK155" s="228" t="n">
        <f aca="false">ROUND(I155*H155,2)</f>
        <v>1214.96</v>
      </c>
      <c r="BL155" s="3" t="s">
        <v>261</v>
      </c>
      <c r="BM155" s="227" t="s">
        <v>793</v>
      </c>
    </row>
    <row r="156" s="26" customFormat="true" ht="24.15" hidden="false" customHeight="true" outlineLevel="0" collapsed="false">
      <c r="A156" s="19"/>
      <c r="B156" s="20"/>
      <c r="C156" s="216" t="s">
        <v>201</v>
      </c>
      <c r="D156" s="216" t="s">
        <v>162</v>
      </c>
      <c r="E156" s="217" t="s">
        <v>715</v>
      </c>
      <c r="F156" s="218" t="s">
        <v>716</v>
      </c>
      <c r="G156" s="219" t="s">
        <v>274</v>
      </c>
      <c r="H156" s="220" t="n">
        <v>222.076</v>
      </c>
      <c r="I156" s="221" t="n">
        <v>0.6</v>
      </c>
      <c r="J156" s="221" t="n">
        <f aca="false">ROUND(I156*H156,2)</f>
        <v>133.25</v>
      </c>
      <c r="K156" s="222"/>
      <c r="L156" s="25"/>
      <c r="M156" s="223"/>
      <c r="N156" s="224" t="s">
        <v>36</v>
      </c>
      <c r="O156" s="225" t="n">
        <v>0</v>
      </c>
      <c r="P156" s="225" t="n">
        <f aca="false">O156*H156</f>
        <v>0</v>
      </c>
      <c r="Q156" s="225" t="n">
        <v>0</v>
      </c>
      <c r="R156" s="225" t="n">
        <f aca="false">Q156*H156</f>
        <v>0</v>
      </c>
      <c r="S156" s="225" t="n">
        <v>0</v>
      </c>
      <c r="T156" s="226" t="n">
        <f aca="false">S156*H156</f>
        <v>0</v>
      </c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R156" s="227" t="s">
        <v>261</v>
      </c>
      <c r="AT156" s="227" t="s">
        <v>162</v>
      </c>
      <c r="AU156" s="227" t="s">
        <v>161</v>
      </c>
      <c r="AY156" s="3" t="s">
        <v>158</v>
      </c>
      <c r="BE156" s="228" t="n">
        <f aca="false">IF(N156="základná",J156,0)</f>
        <v>0</v>
      </c>
      <c r="BF156" s="228" t="n">
        <f aca="false">IF(N156="znížená",J156,0)</f>
        <v>133.25</v>
      </c>
      <c r="BG156" s="228" t="n">
        <f aca="false">IF(N156="zákl. prenesená",J156,0)</f>
        <v>0</v>
      </c>
      <c r="BH156" s="228" t="n">
        <f aca="false">IF(N156="zníž. prenesená",J156,0)</f>
        <v>0</v>
      </c>
      <c r="BI156" s="228" t="n">
        <f aca="false">IF(N156="nulová",J156,0)</f>
        <v>0</v>
      </c>
      <c r="BJ156" s="3" t="s">
        <v>161</v>
      </c>
      <c r="BK156" s="228" t="n">
        <f aca="false">ROUND(I156*H156,2)</f>
        <v>133.25</v>
      </c>
      <c r="BL156" s="3" t="s">
        <v>261</v>
      </c>
      <c r="BM156" s="227" t="s">
        <v>794</v>
      </c>
    </row>
    <row r="157" s="200" customFormat="true" ht="22.8" hidden="false" customHeight="true" outlineLevel="0" collapsed="false">
      <c r="B157" s="201"/>
      <c r="C157" s="202"/>
      <c r="D157" s="203" t="s">
        <v>69</v>
      </c>
      <c r="E157" s="214" t="s">
        <v>744</v>
      </c>
      <c r="F157" s="214" t="s">
        <v>745</v>
      </c>
      <c r="G157" s="202"/>
      <c r="H157" s="202"/>
      <c r="I157" s="202"/>
      <c r="J157" s="215" t="n">
        <f aca="false">BK157</f>
        <v>663.21</v>
      </c>
      <c r="K157" s="202"/>
      <c r="L157" s="206"/>
      <c r="M157" s="207"/>
      <c r="N157" s="208"/>
      <c r="O157" s="208"/>
      <c r="P157" s="209" t="n">
        <f aca="false">P158</f>
        <v>12.3675305</v>
      </c>
      <c r="Q157" s="208"/>
      <c r="R157" s="209" t="n">
        <f aca="false">R158</f>
        <v>0.0330551</v>
      </c>
      <c r="S157" s="208"/>
      <c r="T157" s="210" t="n">
        <f aca="false">T158</f>
        <v>0</v>
      </c>
      <c r="AR157" s="211" t="s">
        <v>161</v>
      </c>
      <c r="AT157" s="212" t="s">
        <v>69</v>
      </c>
      <c r="AU157" s="212" t="s">
        <v>78</v>
      </c>
      <c r="AY157" s="211" t="s">
        <v>158</v>
      </c>
      <c r="BK157" s="213" t="n">
        <f aca="false">BK158</f>
        <v>663.21</v>
      </c>
    </row>
    <row r="158" s="26" customFormat="true" ht="24.15" hidden="false" customHeight="true" outlineLevel="0" collapsed="false">
      <c r="A158" s="19"/>
      <c r="B158" s="20"/>
      <c r="C158" s="216" t="s">
        <v>232</v>
      </c>
      <c r="D158" s="216" t="s">
        <v>162</v>
      </c>
      <c r="E158" s="217" t="s">
        <v>795</v>
      </c>
      <c r="F158" s="218" t="s">
        <v>796</v>
      </c>
      <c r="G158" s="219" t="s">
        <v>165</v>
      </c>
      <c r="H158" s="220" t="n">
        <v>70.33</v>
      </c>
      <c r="I158" s="221" t="n">
        <v>9.43</v>
      </c>
      <c r="J158" s="221" t="n">
        <f aca="false">ROUND(I158*H158,2)</f>
        <v>663.21</v>
      </c>
      <c r="K158" s="222"/>
      <c r="L158" s="25"/>
      <c r="M158" s="223"/>
      <c r="N158" s="224" t="s">
        <v>36</v>
      </c>
      <c r="O158" s="225" t="n">
        <v>0.17585</v>
      </c>
      <c r="P158" s="225" t="n">
        <f aca="false">O158*H158</f>
        <v>12.3675305</v>
      </c>
      <c r="Q158" s="225" t="n">
        <v>0.00047</v>
      </c>
      <c r="R158" s="225" t="n">
        <f aca="false">Q158*H158</f>
        <v>0.0330551</v>
      </c>
      <c r="S158" s="225" t="n">
        <v>0</v>
      </c>
      <c r="T158" s="226" t="n">
        <f aca="false">S158*H158</f>
        <v>0</v>
      </c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R158" s="227" t="s">
        <v>261</v>
      </c>
      <c r="AT158" s="227" t="s">
        <v>162</v>
      </c>
      <c r="AU158" s="227" t="s">
        <v>161</v>
      </c>
      <c r="AY158" s="3" t="s">
        <v>158</v>
      </c>
      <c r="BE158" s="228" t="n">
        <f aca="false">IF(N158="základná",J158,0)</f>
        <v>0</v>
      </c>
      <c r="BF158" s="228" t="n">
        <f aca="false">IF(N158="znížená",J158,0)</f>
        <v>663.21</v>
      </c>
      <c r="BG158" s="228" t="n">
        <f aca="false">IF(N158="zákl. prenesená",J158,0)</f>
        <v>0</v>
      </c>
      <c r="BH158" s="228" t="n">
        <f aca="false">IF(N158="zníž. prenesená",J158,0)</f>
        <v>0</v>
      </c>
      <c r="BI158" s="228" t="n">
        <f aca="false">IF(N158="nulová",J158,0)</f>
        <v>0</v>
      </c>
      <c r="BJ158" s="3" t="s">
        <v>161</v>
      </c>
      <c r="BK158" s="228" t="n">
        <f aca="false">ROUND(I158*H158,2)</f>
        <v>663.21</v>
      </c>
      <c r="BL158" s="3" t="s">
        <v>261</v>
      </c>
      <c r="BM158" s="227" t="s">
        <v>797</v>
      </c>
    </row>
    <row r="159" s="200" customFormat="true" ht="22.8" hidden="false" customHeight="true" outlineLevel="0" collapsed="false">
      <c r="B159" s="201"/>
      <c r="C159" s="202"/>
      <c r="D159" s="203" t="s">
        <v>69</v>
      </c>
      <c r="E159" s="214" t="s">
        <v>643</v>
      </c>
      <c r="F159" s="214" t="s">
        <v>644</v>
      </c>
      <c r="G159" s="202"/>
      <c r="H159" s="202"/>
      <c r="I159" s="202"/>
      <c r="J159" s="215" t="n">
        <f aca="false">BK159</f>
        <v>700.35</v>
      </c>
      <c r="K159" s="202"/>
      <c r="L159" s="206"/>
      <c r="M159" s="207"/>
      <c r="N159" s="208"/>
      <c r="O159" s="208"/>
      <c r="P159" s="209" t="n">
        <f aca="false">SUM(P160:P161)</f>
        <v>24.204278</v>
      </c>
      <c r="Q159" s="208"/>
      <c r="R159" s="209" t="n">
        <f aca="false">SUM(R160:R161)</f>
        <v>0.0966999</v>
      </c>
      <c r="S159" s="208"/>
      <c r="T159" s="210" t="n">
        <f aca="false">SUM(T160:T161)</f>
        <v>0</v>
      </c>
      <c r="AR159" s="211" t="s">
        <v>161</v>
      </c>
      <c r="AT159" s="212" t="s">
        <v>69</v>
      </c>
      <c r="AU159" s="212" t="s">
        <v>78</v>
      </c>
      <c r="AY159" s="211" t="s">
        <v>158</v>
      </c>
      <c r="BK159" s="213" t="n">
        <f aca="false">SUM(BK160:BK161)</f>
        <v>700.35</v>
      </c>
    </row>
    <row r="160" s="26" customFormat="true" ht="24.15" hidden="false" customHeight="true" outlineLevel="0" collapsed="false">
      <c r="A160" s="19"/>
      <c r="B160" s="20"/>
      <c r="C160" s="216" t="s">
        <v>261</v>
      </c>
      <c r="D160" s="216" t="s">
        <v>162</v>
      </c>
      <c r="E160" s="217" t="s">
        <v>646</v>
      </c>
      <c r="F160" s="218" t="s">
        <v>647</v>
      </c>
      <c r="G160" s="219" t="s">
        <v>165</v>
      </c>
      <c r="H160" s="220" t="n">
        <v>293.03</v>
      </c>
      <c r="I160" s="221" t="n">
        <v>0.86</v>
      </c>
      <c r="J160" s="221" t="n">
        <f aca="false">ROUND(I160*H160,2)</f>
        <v>252.01</v>
      </c>
      <c r="K160" s="222"/>
      <c r="L160" s="25"/>
      <c r="M160" s="223"/>
      <c r="N160" s="224" t="s">
        <v>36</v>
      </c>
      <c r="O160" s="225" t="n">
        <v>0.03018</v>
      </c>
      <c r="P160" s="225" t="n">
        <f aca="false">O160*H160</f>
        <v>8.8436454</v>
      </c>
      <c r="Q160" s="225" t="n">
        <v>0.0001</v>
      </c>
      <c r="R160" s="225" t="n">
        <f aca="false">Q160*H160</f>
        <v>0.029303</v>
      </c>
      <c r="S160" s="225" t="n">
        <v>0</v>
      </c>
      <c r="T160" s="226" t="n">
        <f aca="false">S160*H160</f>
        <v>0</v>
      </c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R160" s="227" t="s">
        <v>261</v>
      </c>
      <c r="AT160" s="227" t="s">
        <v>162</v>
      </c>
      <c r="AU160" s="227" t="s">
        <v>161</v>
      </c>
      <c r="AY160" s="3" t="s">
        <v>158</v>
      </c>
      <c r="BE160" s="228" t="n">
        <f aca="false">IF(N160="základná",J160,0)</f>
        <v>0</v>
      </c>
      <c r="BF160" s="228" t="n">
        <f aca="false">IF(N160="znížená",J160,0)</f>
        <v>252.01</v>
      </c>
      <c r="BG160" s="228" t="n">
        <f aca="false">IF(N160="zákl. prenesená",J160,0)</f>
        <v>0</v>
      </c>
      <c r="BH160" s="228" t="n">
        <f aca="false">IF(N160="zníž. prenesená",J160,0)</f>
        <v>0</v>
      </c>
      <c r="BI160" s="228" t="n">
        <f aca="false">IF(N160="nulová",J160,0)</f>
        <v>0</v>
      </c>
      <c r="BJ160" s="3" t="s">
        <v>161</v>
      </c>
      <c r="BK160" s="228" t="n">
        <f aca="false">ROUND(I160*H160,2)</f>
        <v>252.01</v>
      </c>
      <c r="BL160" s="3" t="s">
        <v>261</v>
      </c>
      <c r="BM160" s="227" t="s">
        <v>798</v>
      </c>
    </row>
    <row r="161" s="26" customFormat="true" ht="37.8" hidden="false" customHeight="true" outlineLevel="0" collapsed="false">
      <c r="A161" s="19"/>
      <c r="B161" s="20"/>
      <c r="C161" s="216" t="s">
        <v>378</v>
      </c>
      <c r="D161" s="216" t="s">
        <v>162</v>
      </c>
      <c r="E161" s="217" t="s">
        <v>750</v>
      </c>
      <c r="F161" s="218" t="s">
        <v>751</v>
      </c>
      <c r="G161" s="219" t="s">
        <v>165</v>
      </c>
      <c r="H161" s="220" t="n">
        <v>293.03</v>
      </c>
      <c r="I161" s="221" t="n">
        <v>1.53</v>
      </c>
      <c r="J161" s="221" t="n">
        <f aca="false">ROUND(I161*H161,2)</f>
        <v>448.34</v>
      </c>
      <c r="K161" s="222"/>
      <c r="L161" s="25"/>
      <c r="M161" s="239"/>
      <c r="N161" s="240" t="s">
        <v>36</v>
      </c>
      <c r="O161" s="241" t="n">
        <v>0.05242</v>
      </c>
      <c r="P161" s="241" t="n">
        <f aca="false">O161*H161</f>
        <v>15.3606326</v>
      </c>
      <c r="Q161" s="241" t="n">
        <v>0.00023</v>
      </c>
      <c r="R161" s="241" t="n">
        <f aca="false">Q161*H161</f>
        <v>0.0673969</v>
      </c>
      <c r="S161" s="241" t="n">
        <v>0</v>
      </c>
      <c r="T161" s="242" t="n">
        <f aca="false">S161*H161</f>
        <v>0</v>
      </c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R161" s="227" t="s">
        <v>261</v>
      </c>
      <c r="AT161" s="227" t="s">
        <v>162</v>
      </c>
      <c r="AU161" s="227" t="s">
        <v>161</v>
      </c>
      <c r="AY161" s="3" t="s">
        <v>158</v>
      </c>
      <c r="BE161" s="228" t="n">
        <f aca="false">IF(N161="základná",J161,0)</f>
        <v>0</v>
      </c>
      <c r="BF161" s="228" t="n">
        <f aca="false">IF(N161="znížená",J161,0)</f>
        <v>448.34</v>
      </c>
      <c r="BG161" s="228" t="n">
        <f aca="false">IF(N161="zákl. prenesená",J161,0)</f>
        <v>0</v>
      </c>
      <c r="BH161" s="228" t="n">
        <f aca="false">IF(N161="zníž. prenesená",J161,0)</f>
        <v>0</v>
      </c>
      <c r="BI161" s="228" t="n">
        <f aca="false">IF(N161="nulová",J161,0)</f>
        <v>0</v>
      </c>
      <c r="BJ161" s="3" t="s">
        <v>161</v>
      </c>
      <c r="BK161" s="228" t="n">
        <f aca="false">ROUND(I161*H161,2)</f>
        <v>448.34</v>
      </c>
      <c r="BL161" s="3" t="s">
        <v>261</v>
      </c>
      <c r="BM161" s="227" t="s">
        <v>799</v>
      </c>
    </row>
    <row r="162" s="26" customFormat="true" ht="6.95" hidden="false" customHeight="true" outlineLevel="0" collapsed="false">
      <c r="A162" s="19"/>
      <c r="B162" s="53"/>
      <c r="C162" s="54"/>
      <c r="D162" s="54"/>
      <c r="E162" s="54"/>
      <c r="F162" s="54"/>
      <c r="G162" s="54"/>
      <c r="H162" s="54"/>
      <c r="I162" s="54"/>
      <c r="J162" s="54"/>
      <c r="K162" s="54"/>
      <c r="L162" s="25"/>
      <c r="M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</row>
  </sheetData>
  <sheetProtection algorithmName="SHA-512" hashValue="P3soC0MfpiIukzxtDdWTnFiaTa5Z4hAxE7rHFN4zMGeIVadXzCWhA0I9HhNd5P3QKPB86XAp+YGiOOgRB0OgiA==" saltValue="94Mv9PWv/hNV72+4h6tBy0gfJs/ZD3nQLR7ng3IkLTSNyqfnXzDxXP1lKcUYirvtDrMKz6jKaAPdpCVh985Jbg==" spinCount="100000" sheet="true" password="f684" objects="true" scenarios="true" formatColumns="false" formatRows="false" autoFilter="false"/>
  <autoFilter ref="C125:K161"/>
  <mergeCells count="9">
    <mergeCell ref="L2:V2"/>
    <mergeCell ref="E7:H7"/>
    <mergeCell ref="E9:H9"/>
    <mergeCell ref="E18:H18"/>
    <mergeCell ref="E27:H27"/>
    <mergeCell ref="E85:H85"/>
    <mergeCell ref="E87:H87"/>
    <mergeCell ref="E116:H116"/>
    <mergeCell ref="E118:H118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M13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1" customFormat="false" ht="12.8" hidden="false" customHeight="false" outlineLevel="0" collapsed="false">
      <c r="A1" s="8"/>
    </row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97</v>
      </c>
    </row>
    <row r="3" customFormat="false" ht="6.95" hidden="false" customHeight="true" outlineLevel="0" collapsed="false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6"/>
      <c r="AT3" s="3" t="s">
        <v>70</v>
      </c>
    </row>
    <row r="4" customFormat="false" ht="24.95" hidden="false" customHeight="true" outlineLevel="0" collapsed="false">
      <c r="B4" s="6"/>
      <c r="D4" s="123" t="s">
        <v>128</v>
      </c>
      <c r="L4" s="6"/>
      <c r="M4" s="124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25" t="s">
        <v>12</v>
      </c>
      <c r="L6" s="6"/>
    </row>
    <row r="7" customFormat="false" ht="16.5" hidden="false" customHeight="true" outlineLevel="0" collapsed="false">
      <c r="B7" s="6"/>
      <c r="E7" s="126" t="str">
        <f aca="false">'Rekapitulácia stavby'!K6</f>
        <v>REKONŠTRUKCIA KULTÚRNEHO DOMU V OBCI NOVÝ RUSKOV</v>
      </c>
      <c r="F7" s="126"/>
      <c r="G7" s="126"/>
      <c r="H7" s="126"/>
      <c r="L7" s="6"/>
    </row>
    <row r="8" s="26" customFormat="true" ht="12" hidden="false" customHeight="true" outlineLevel="0" collapsed="false">
      <c r="A8" s="19"/>
      <c r="B8" s="25"/>
      <c r="C8" s="19"/>
      <c r="D8" s="125" t="s">
        <v>129</v>
      </c>
      <c r="E8" s="19"/>
      <c r="F8" s="19"/>
      <c r="G8" s="19"/>
      <c r="H8" s="19"/>
      <c r="I8" s="19"/>
      <c r="J8" s="19"/>
      <c r="K8" s="19"/>
      <c r="L8" s="50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26" customFormat="true" ht="16.5" hidden="false" customHeight="true" outlineLevel="0" collapsed="false">
      <c r="A9" s="19"/>
      <c r="B9" s="25"/>
      <c r="C9" s="19"/>
      <c r="D9" s="19"/>
      <c r="E9" s="127" t="s">
        <v>800</v>
      </c>
      <c r="F9" s="127"/>
      <c r="G9" s="127"/>
      <c r="H9" s="127"/>
      <c r="I9" s="19"/>
      <c r="J9" s="19"/>
      <c r="K9" s="19"/>
      <c r="L9" s="50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="26" customFormat="true" ht="12.8" hidden="false" customHeight="false" outlineLevel="0" collapsed="false">
      <c r="A10" s="19"/>
      <c r="B10" s="25"/>
      <c r="C10" s="19"/>
      <c r="D10" s="19"/>
      <c r="E10" s="19"/>
      <c r="F10" s="19"/>
      <c r="G10" s="19"/>
      <c r="H10" s="19"/>
      <c r="I10" s="19"/>
      <c r="J10" s="19"/>
      <c r="K10" s="19"/>
      <c r="L10" s="50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26" customFormat="true" ht="12" hidden="false" customHeight="true" outlineLevel="0" collapsed="false">
      <c r="A11" s="19"/>
      <c r="B11" s="25"/>
      <c r="C11" s="19"/>
      <c r="D11" s="125" t="s">
        <v>14</v>
      </c>
      <c r="E11" s="19"/>
      <c r="F11" s="128"/>
      <c r="G11" s="19"/>
      <c r="H11" s="19"/>
      <c r="I11" s="125" t="s">
        <v>15</v>
      </c>
      <c r="J11" s="128"/>
      <c r="K11" s="19"/>
      <c r="L11" s="50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="26" customFormat="true" ht="12" hidden="false" customHeight="true" outlineLevel="0" collapsed="false">
      <c r="A12" s="19"/>
      <c r="B12" s="25"/>
      <c r="C12" s="19"/>
      <c r="D12" s="125" t="s">
        <v>16</v>
      </c>
      <c r="E12" s="19"/>
      <c r="F12" s="128" t="s">
        <v>25</v>
      </c>
      <c r="G12" s="19"/>
      <c r="H12" s="19"/>
      <c r="I12" s="125" t="s">
        <v>18</v>
      </c>
      <c r="J12" s="129" t="str">
        <f aca="false">'Rekapitulácia stavby'!AN8</f>
        <v>12. 2022</v>
      </c>
      <c r="K12" s="19"/>
      <c r="L12" s="50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26" customFormat="true" ht="10.8" hidden="false" customHeight="true" outlineLevel="0" collapsed="false">
      <c r="A13" s="19"/>
      <c r="B13" s="25"/>
      <c r="C13" s="19"/>
      <c r="D13" s="19"/>
      <c r="E13" s="19"/>
      <c r="F13" s="19"/>
      <c r="G13" s="19"/>
      <c r="H13" s="19"/>
      <c r="I13" s="19"/>
      <c r="J13" s="19"/>
      <c r="K13" s="19"/>
      <c r="L13" s="50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="26" customFormat="true" ht="12" hidden="false" customHeight="true" outlineLevel="0" collapsed="false">
      <c r="A14" s="19"/>
      <c r="B14" s="25"/>
      <c r="C14" s="19"/>
      <c r="D14" s="125" t="s">
        <v>20</v>
      </c>
      <c r="E14" s="19"/>
      <c r="F14" s="19"/>
      <c r="G14" s="19"/>
      <c r="H14" s="19"/>
      <c r="I14" s="125" t="s">
        <v>21</v>
      </c>
      <c r="J14" s="128" t="str">
        <f aca="false">IF('Rekapitulácia stavby'!AN10="","",'Rekapitulácia stavby'!AN10)</f>
        <v/>
      </c>
      <c r="K14" s="19"/>
      <c r="L14" s="50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26" customFormat="true" ht="18" hidden="false" customHeight="true" outlineLevel="0" collapsed="false">
      <c r="A15" s="19"/>
      <c r="B15" s="25"/>
      <c r="C15" s="19"/>
      <c r="D15" s="19"/>
      <c r="E15" s="128" t="str">
        <f aca="false">IF('Rekapitulácia stavby'!E11="","",'Rekapitulácia stavby'!E11)</f>
        <v>Obec Nový Ruskov</v>
      </c>
      <c r="F15" s="19"/>
      <c r="G15" s="19"/>
      <c r="H15" s="19"/>
      <c r="I15" s="125" t="s">
        <v>23</v>
      </c>
      <c r="J15" s="128" t="str">
        <f aca="false">IF('Rekapitulácia stavby'!AN11="","",'Rekapitulácia stavby'!AN11)</f>
        <v/>
      </c>
      <c r="K15" s="19"/>
      <c r="L15" s="50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="26" customFormat="true" ht="6.95" hidden="false" customHeight="true" outlineLevel="0" collapsed="false">
      <c r="A16" s="19"/>
      <c r="B16" s="25"/>
      <c r="C16" s="19"/>
      <c r="D16" s="19"/>
      <c r="E16" s="19"/>
      <c r="F16" s="19"/>
      <c r="G16" s="19"/>
      <c r="H16" s="19"/>
      <c r="I16" s="19"/>
      <c r="J16" s="19"/>
      <c r="K16" s="19"/>
      <c r="L16" s="50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="26" customFormat="true" ht="12" hidden="false" customHeight="true" outlineLevel="0" collapsed="false">
      <c r="A17" s="19"/>
      <c r="B17" s="25"/>
      <c r="C17" s="19"/>
      <c r="D17" s="125" t="s">
        <v>24</v>
      </c>
      <c r="E17" s="19"/>
      <c r="F17" s="19"/>
      <c r="G17" s="19"/>
      <c r="H17" s="19"/>
      <c r="I17" s="125" t="s">
        <v>21</v>
      </c>
      <c r="J17" s="128" t="n">
        <f aca="false">'Rekapitulácia stavby'!AN13</f>
        <v>0</v>
      </c>
      <c r="K17" s="19"/>
      <c r="L17" s="50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26" customFormat="true" ht="18" hidden="false" customHeight="true" outlineLevel="0" collapsed="false">
      <c r="A18" s="19"/>
      <c r="B18" s="25"/>
      <c r="C18" s="19"/>
      <c r="D18" s="19"/>
      <c r="E18" s="130" t="str">
        <f aca="false">'Rekapitulácia stavby'!E14</f>
        <v> </v>
      </c>
      <c r="F18" s="130"/>
      <c r="G18" s="130"/>
      <c r="H18" s="130"/>
      <c r="I18" s="125" t="s">
        <v>23</v>
      </c>
      <c r="J18" s="128" t="n">
        <f aca="false">'Rekapitulácia stavby'!AN14</f>
        <v>0</v>
      </c>
      <c r="K18" s="19"/>
      <c r="L18" s="50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="26" customFormat="true" ht="6.95" hidden="false" customHeight="true" outlineLevel="0" collapsed="false">
      <c r="A19" s="19"/>
      <c r="B19" s="25"/>
      <c r="C19" s="19"/>
      <c r="D19" s="19"/>
      <c r="E19" s="19"/>
      <c r="F19" s="19"/>
      <c r="G19" s="19"/>
      <c r="H19" s="19"/>
      <c r="I19" s="19"/>
      <c r="J19" s="19"/>
      <c r="K19" s="19"/>
      <c r="L19" s="50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26" customFormat="true" ht="12" hidden="false" customHeight="true" outlineLevel="0" collapsed="false">
      <c r="A20" s="19"/>
      <c r="B20" s="25"/>
      <c r="C20" s="19"/>
      <c r="D20" s="125" t="s">
        <v>26</v>
      </c>
      <c r="E20" s="19"/>
      <c r="F20" s="19"/>
      <c r="G20" s="19"/>
      <c r="H20" s="19"/>
      <c r="I20" s="125" t="s">
        <v>21</v>
      </c>
      <c r="J20" s="128" t="str">
        <f aca="false">IF('Rekapitulácia stavby'!AN16="","",'Rekapitulácia stavby'!AN16)</f>
        <v/>
      </c>
      <c r="K20" s="19"/>
      <c r="L20" s="50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="26" customFormat="true" ht="18" hidden="false" customHeight="true" outlineLevel="0" collapsed="false">
      <c r="A21" s="19"/>
      <c r="B21" s="25"/>
      <c r="C21" s="19"/>
      <c r="D21" s="19"/>
      <c r="E21" s="128" t="str">
        <f aca="false">IF('Rekapitulácia stavby'!E17="","",'Rekapitulácia stavby'!E17)</f>
        <v> </v>
      </c>
      <c r="F21" s="19"/>
      <c r="G21" s="19"/>
      <c r="H21" s="19"/>
      <c r="I21" s="125" t="s">
        <v>23</v>
      </c>
      <c r="J21" s="128" t="str">
        <f aca="false">IF('Rekapitulácia stavby'!AN17="","",'Rekapitulácia stavby'!AN17)</f>
        <v/>
      </c>
      <c r="K21" s="19"/>
      <c r="L21" s="50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="26" customFormat="true" ht="6.95" hidden="false" customHeight="true" outlineLevel="0" collapsed="false">
      <c r="A22" s="19"/>
      <c r="B22" s="25"/>
      <c r="C22" s="19"/>
      <c r="D22" s="19"/>
      <c r="E22" s="19"/>
      <c r="F22" s="19"/>
      <c r="G22" s="19"/>
      <c r="H22" s="19"/>
      <c r="I22" s="19"/>
      <c r="J22" s="19"/>
      <c r="K22" s="19"/>
      <c r="L22" s="50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="26" customFormat="true" ht="12" hidden="false" customHeight="true" outlineLevel="0" collapsed="false">
      <c r="A23" s="19"/>
      <c r="B23" s="25"/>
      <c r="C23" s="19"/>
      <c r="D23" s="125" t="s">
        <v>28</v>
      </c>
      <c r="E23" s="19"/>
      <c r="F23" s="19"/>
      <c r="G23" s="19"/>
      <c r="H23" s="19"/>
      <c r="I23" s="125" t="s">
        <v>21</v>
      </c>
      <c r="J23" s="128" t="str">
        <f aca="false">IF('Rekapitulácia stavby'!AN19="","",'Rekapitulácia stavby'!AN19)</f>
        <v/>
      </c>
      <c r="K23" s="19"/>
      <c r="L23" s="50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="26" customFormat="true" ht="18" hidden="false" customHeight="true" outlineLevel="0" collapsed="false">
      <c r="A24" s="19"/>
      <c r="B24" s="25"/>
      <c r="C24" s="19"/>
      <c r="D24" s="19"/>
      <c r="E24" s="128" t="str">
        <f aca="false">IF('Rekapitulácia stavby'!E20="","",'Rekapitulácia stavby'!E20)</f>
        <v> </v>
      </c>
      <c r="F24" s="19"/>
      <c r="G24" s="19"/>
      <c r="H24" s="19"/>
      <c r="I24" s="125" t="s">
        <v>23</v>
      </c>
      <c r="J24" s="128" t="str">
        <f aca="false">IF('Rekapitulácia stavby'!AN20="","",'Rekapitulácia stavby'!AN20)</f>
        <v/>
      </c>
      <c r="K24" s="19"/>
      <c r="L24" s="50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="26" customFormat="true" ht="6.95" hidden="false" customHeight="true" outlineLevel="0" collapsed="false">
      <c r="A25" s="19"/>
      <c r="B25" s="25"/>
      <c r="C25" s="19"/>
      <c r="D25" s="19"/>
      <c r="E25" s="19"/>
      <c r="F25" s="19"/>
      <c r="G25" s="19"/>
      <c r="H25" s="19"/>
      <c r="I25" s="19"/>
      <c r="J25" s="19"/>
      <c r="K25" s="19"/>
      <c r="L25" s="50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="26" customFormat="true" ht="12" hidden="false" customHeight="true" outlineLevel="0" collapsed="false">
      <c r="A26" s="19"/>
      <c r="B26" s="25"/>
      <c r="C26" s="19"/>
      <c r="D26" s="125" t="s">
        <v>29</v>
      </c>
      <c r="E26" s="19"/>
      <c r="F26" s="19"/>
      <c r="G26" s="19"/>
      <c r="H26" s="19"/>
      <c r="I26" s="19"/>
      <c r="J26" s="19"/>
      <c r="K26" s="19"/>
      <c r="L26" s="50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="135" customFormat="true" ht="16.5" hidden="false" customHeight="true" outlineLevel="0" collapsed="false">
      <c r="A27" s="131"/>
      <c r="B27" s="132"/>
      <c r="C27" s="131"/>
      <c r="D27" s="131"/>
      <c r="E27" s="133"/>
      <c r="F27" s="133"/>
      <c r="G27" s="133"/>
      <c r="H27" s="133"/>
      <c r="I27" s="131"/>
      <c r="J27" s="131"/>
      <c r="K27" s="131"/>
      <c r="L27" s="134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6" customFormat="true" ht="6.95" hidden="false" customHeight="true" outlineLevel="0" collapsed="false">
      <c r="A28" s="19"/>
      <c r="B28" s="25"/>
      <c r="C28" s="19"/>
      <c r="D28" s="19"/>
      <c r="E28" s="19"/>
      <c r="F28" s="19"/>
      <c r="G28" s="19"/>
      <c r="H28" s="19"/>
      <c r="I28" s="19"/>
      <c r="J28" s="19"/>
      <c r="K28" s="19"/>
      <c r="L28" s="50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="26" customFormat="true" ht="6.95" hidden="false" customHeight="true" outlineLevel="0" collapsed="false">
      <c r="A29" s="19"/>
      <c r="B29" s="25"/>
      <c r="C29" s="19"/>
      <c r="D29" s="136"/>
      <c r="E29" s="136"/>
      <c r="F29" s="136"/>
      <c r="G29" s="136"/>
      <c r="H29" s="136"/>
      <c r="I29" s="136"/>
      <c r="J29" s="136"/>
      <c r="K29" s="136"/>
      <c r="L29" s="50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="26" customFormat="true" ht="25.45" hidden="false" customHeight="true" outlineLevel="0" collapsed="false">
      <c r="A30" s="19"/>
      <c r="B30" s="25"/>
      <c r="C30" s="19"/>
      <c r="D30" s="137" t="s">
        <v>30</v>
      </c>
      <c r="E30" s="19"/>
      <c r="F30" s="19"/>
      <c r="G30" s="19"/>
      <c r="H30" s="19"/>
      <c r="I30" s="19"/>
      <c r="J30" s="138" t="n">
        <f aca="false">ROUND(J118, 2)</f>
        <v>8850.59</v>
      </c>
      <c r="K30" s="19"/>
      <c r="L30" s="50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="26" customFormat="true" ht="6.95" hidden="false" customHeight="true" outlineLevel="0" collapsed="false">
      <c r="A31" s="19"/>
      <c r="B31" s="25"/>
      <c r="C31" s="19"/>
      <c r="D31" s="136"/>
      <c r="E31" s="136"/>
      <c r="F31" s="136"/>
      <c r="G31" s="136"/>
      <c r="H31" s="136"/>
      <c r="I31" s="136"/>
      <c r="J31" s="136"/>
      <c r="K31" s="136"/>
      <c r="L31" s="50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26" customFormat="true" ht="14.4" hidden="false" customHeight="true" outlineLevel="0" collapsed="false">
      <c r="A32" s="19"/>
      <c r="B32" s="25"/>
      <c r="C32" s="19"/>
      <c r="D32" s="19"/>
      <c r="E32" s="19"/>
      <c r="F32" s="139" t="s">
        <v>32</v>
      </c>
      <c r="G32" s="19"/>
      <c r="H32" s="19"/>
      <c r="I32" s="139" t="s">
        <v>31</v>
      </c>
      <c r="J32" s="139" t="s">
        <v>33</v>
      </c>
      <c r="K32" s="19"/>
      <c r="L32" s="50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="26" customFormat="true" ht="14.4" hidden="false" customHeight="true" outlineLevel="0" collapsed="false">
      <c r="A33" s="19"/>
      <c r="B33" s="25"/>
      <c r="C33" s="19"/>
      <c r="D33" s="140" t="s">
        <v>34</v>
      </c>
      <c r="E33" s="141" t="s">
        <v>35</v>
      </c>
      <c r="F33" s="142" t="n">
        <f aca="false">ROUND((SUM(BE118:BE129)),  2)</f>
        <v>0</v>
      </c>
      <c r="G33" s="143"/>
      <c r="H33" s="143"/>
      <c r="I33" s="144" t="n">
        <v>0.2</v>
      </c>
      <c r="J33" s="142" t="n">
        <f aca="false">ROUND(((SUM(BE118:BE129))*I33),  2)</f>
        <v>0</v>
      </c>
      <c r="K33" s="19"/>
      <c r="L33" s="50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="26" customFormat="true" ht="14.4" hidden="false" customHeight="true" outlineLevel="0" collapsed="false">
      <c r="A34" s="19"/>
      <c r="B34" s="25"/>
      <c r="C34" s="19"/>
      <c r="D34" s="19"/>
      <c r="E34" s="141" t="s">
        <v>36</v>
      </c>
      <c r="F34" s="145" t="n">
        <f aca="false">ROUND((SUM(BF118:BF129)),  2)</f>
        <v>8850.59</v>
      </c>
      <c r="G34" s="19"/>
      <c r="H34" s="19"/>
      <c r="I34" s="146" t="n">
        <v>0.2</v>
      </c>
      <c r="J34" s="145" t="n">
        <f aca="false">ROUND(((SUM(BF118:BF129))*I34),  2)</f>
        <v>1770.12</v>
      </c>
      <c r="K34" s="19"/>
      <c r="L34" s="50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26" customFormat="true" ht="14.4" hidden="true" customHeight="true" outlineLevel="0" collapsed="false">
      <c r="A35" s="19"/>
      <c r="B35" s="25"/>
      <c r="C35" s="19"/>
      <c r="D35" s="19"/>
      <c r="E35" s="125" t="s">
        <v>37</v>
      </c>
      <c r="F35" s="145" t="n">
        <f aca="false">ROUND((SUM(BG118:BG129)),  2)</f>
        <v>0</v>
      </c>
      <c r="G35" s="19"/>
      <c r="H35" s="19"/>
      <c r="I35" s="146" t="n">
        <v>0.2</v>
      </c>
      <c r="J35" s="145" t="n">
        <f aca="false">0</f>
        <v>0</v>
      </c>
      <c r="K35" s="19"/>
      <c r="L35" s="50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26" customFormat="true" ht="14.4" hidden="true" customHeight="true" outlineLevel="0" collapsed="false">
      <c r="A36" s="19"/>
      <c r="B36" s="25"/>
      <c r="C36" s="19"/>
      <c r="D36" s="19"/>
      <c r="E36" s="125" t="s">
        <v>38</v>
      </c>
      <c r="F36" s="145" t="n">
        <f aca="false">ROUND((SUM(BH118:BH129)),  2)</f>
        <v>0</v>
      </c>
      <c r="G36" s="19"/>
      <c r="H36" s="19"/>
      <c r="I36" s="146" t="n">
        <v>0.2</v>
      </c>
      <c r="J36" s="145" t="n">
        <f aca="false">0</f>
        <v>0</v>
      </c>
      <c r="K36" s="19"/>
      <c r="L36" s="50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="26" customFormat="true" ht="14.4" hidden="true" customHeight="true" outlineLevel="0" collapsed="false">
      <c r="A37" s="19"/>
      <c r="B37" s="25"/>
      <c r="C37" s="19"/>
      <c r="D37" s="19"/>
      <c r="E37" s="141" t="s">
        <v>39</v>
      </c>
      <c r="F37" s="142" t="n">
        <f aca="false">ROUND((SUM(BI118:BI129)),  2)</f>
        <v>0</v>
      </c>
      <c r="G37" s="143"/>
      <c r="H37" s="143"/>
      <c r="I37" s="144" t="n">
        <v>0</v>
      </c>
      <c r="J37" s="142" t="n">
        <f aca="false">0</f>
        <v>0</v>
      </c>
      <c r="K37" s="19"/>
      <c r="L37" s="50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="26" customFormat="true" ht="6.95" hidden="false" customHeight="true" outlineLevel="0" collapsed="false">
      <c r="A38" s="19"/>
      <c r="B38" s="25"/>
      <c r="C38" s="19"/>
      <c r="D38" s="19"/>
      <c r="E38" s="19"/>
      <c r="F38" s="19"/>
      <c r="G38" s="19"/>
      <c r="H38" s="19"/>
      <c r="I38" s="19"/>
      <c r="J38" s="19"/>
      <c r="K38" s="19"/>
      <c r="L38" s="50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="26" customFormat="true" ht="25.45" hidden="false" customHeight="true" outlineLevel="0" collapsed="false">
      <c r="A39" s="19"/>
      <c r="B39" s="25"/>
      <c r="C39" s="147"/>
      <c r="D39" s="148" t="s">
        <v>40</v>
      </c>
      <c r="E39" s="149"/>
      <c r="F39" s="149"/>
      <c r="G39" s="150" t="s">
        <v>41</v>
      </c>
      <c r="H39" s="151" t="s">
        <v>42</v>
      </c>
      <c r="I39" s="149"/>
      <c r="J39" s="152" t="n">
        <f aca="false">SUM(J30:J37)</f>
        <v>10620.71</v>
      </c>
      <c r="K39" s="153"/>
      <c r="L39" s="50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="26" customFormat="true" ht="14.4" hidden="false" customHeight="true" outlineLevel="0" collapsed="false">
      <c r="A40" s="19"/>
      <c r="B40" s="25"/>
      <c r="C40" s="19"/>
      <c r="D40" s="19"/>
      <c r="E40" s="19"/>
      <c r="F40" s="19"/>
      <c r="G40" s="19"/>
      <c r="H40" s="19"/>
      <c r="I40" s="19"/>
      <c r="J40" s="19"/>
      <c r="K40" s="19"/>
      <c r="L40" s="50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6" customFormat="true" ht="14.4" hidden="false" customHeight="true" outlineLevel="0" collapsed="false">
      <c r="B50" s="50"/>
      <c r="D50" s="154" t="s">
        <v>43</v>
      </c>
      <c r="E50" s="155"/>
      <c r="F50" s="155"/>
      <c r="G50" s="154" t="s">
        <v>44</v>
      </c>
      <c r="H50" s="155"/>
      <c r="I50" s="155"/>
      <c r="J50" s="155"/>
      <c r="K50" s="155"/>
      <c r="L50" s="50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6" customFormat="true" ht="12.8" hidden="false" customHeight="false" outlineLevel="0" collapsed="false">
      <c r="A61" s="19"/>
      <c r="B61" s="25"/>
      <c r="C61" s="19"/>
      <c r="D61" s="156" t="s">
        <v>45</v>
      </c>
      <c r="E61" s="157"/>
      <c r="F61" s="158" t="s">
        <v>46</v>
      </c>
      <c r="G61" s="156" t="s">
        <v>45</v>
      </c>
      <c r="H61" s="157"/>
      <c r="I61" s="157"/>
      <c r="J61" s="159" t="s">
        <v>46</v>
      </c>
      <c r="K61" s="157"/>
      <c r="L61" s="50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6" customFormat="true" ht="12.8" hidden="false" customHeight="false" outlineLevel="0" collapsed="false">
      <c r="A65" s="19"/>
      <c r="B65" s="25"/>
      <c r="C65" s="19"/>
      <c r="D65" s="154" t="s">
        <v>47</v>
      </c>
      <c r="E65" s="160"/>
      <c r="F65" s="160"/>
      <c r="G65" s="154" t="s">
        <v>48</v>
      </c>
      <c r="H65" s="160"/>
      <c r="I65" s="160"/>
      <c r="J65" s="160"/>
      <c r="K65" s="160"/>
      <c r="L65" s="50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6" customFormat="true" ht="12.8" hidden="false" customHeight="false" outlineLevel="0" collapsed="false">
      <c r="A76" s="19"/>
      <c r="B76" s="25"/>
      <c r="C76" s="19"/>
      <c r="D76" s="156" t="s">
        <v>45</v>
      </c>
      <c r="E76" s="157"/>
      <c r="F76" s="158" t="s">
        <v>46</v>
      </c>
      <c r="G76" s="156" t="s">
        <v>45</v>
      </c>
      <c r="H76" s="157"/>
      <c r="I76" s="157"/>
      <c r="J76" s="159" t="s">
        <v>46</v>
      </c>
      <c r="K76" s="157"/>
      <c r="L76" s="50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="26" customFormat="true" ht="14.4" hidden="false" customHeight="true" outlineLevel="0" collapsed="false">
      <c r="A77" s="19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50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="26" customFormat="true" ht="6.95" hidden="false" customHeight="true" outlineLevel="0" collapsed="false">
      <c r="A81" s="19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50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="26" customFormat="true" ht="24.95" hidden="false" customHeight="true" outlineLevel="0" collapsed="false">
      <c r="A82" s="19"/>
      <c r="B82" s="20"/>
      <c r="C82" s="9" t="s">
        <v>131</v>
      </c>
      <c r="D82" s="21"/>
      <c r="E82" s="21"/>
      <c r="F82" s="21"/>
      <c r="G82" s="21"/>
      <c r="H82" s="21"/>
      <c r="I82" s="21"/>
      <c r="J82" s="21"/>
      <c r="K82" s="21"/>
      <c r="L82" s="50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="26" customFormat="true" ht="6.95" hidden="false" customHeight="true" outlineLevel="0" collapsed="false">
      <c r="A83" s="19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50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="26" customFormat="true" ht="12" hidden="false" customHeight="true" outlineLevel="0" collapsed="false">
      <c r="A84" s="19"/>
      <c r="B84" s="20"/>
      <c r="C84" s="15" t="s">
        <v>12</v>
      </c>
      <c r="D84" s="21"/>
      <c r="E84" s="21"/>
      <c r="F84" s="21"/>
      <c r="G84" s="21"/>
      <c r="H84" s="21"/>
      <c r="I84" s="21"/>
      <c r="J84" s="21"/>
      <c r="K84" s="21"/>
      <c r="L84" s="50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="26" customFormat="true" ht="16.5" hidden="false" customHeight="true" outlineLevel="0" collapsed="false">
      <c r="A85" s="19"/>
      <c r="B85" s="20"/>
      <c r="C85" s="21"/>
      <c r="D85" s="21"/>
      <c r="E85" s="165" t="str">
        <f aca="false">E7</f>
        <v>REKONŠTRUKCIA KULTÚRNEHO DOMU V OBCI NOVÝ RUSKOV</v>
      </c>
      <c r="F85" s="165"/>
      <c r="G85" s="165"/>
      <c r="H85" s="165"/>
      <c r="I85" s="21"/>
      <c r="J85" s="21"/>
      <c r="K85" s="21"/>
      <c r="L85" s="50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="26" customFormat="true" ht="12" hidden="false" customHeight="true" outlineLevel="0" collapsed="false">
      <c r="A86" s="19"/>
      <c r="B86" s="20"/>
      <c r="C86" s="15" t="s">
        <v>129</v>
      </c>
      <c r="D86" s="21"/>
      <c r="E86" s="21"/>
      <c r="F86" s="21"/>
      <c r="G86" s="21"/>
      <c r="H86" s="21"/>
      <c r="I86" s="21"/>
      <c r="J86" s="21"/>
      <c r="K86" s="21"/>
      <c r="L86" s="50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="26" customFormat="true" ht="16.5" hidden="false" customHeight="true" outlineLevel="0" collapsed="false">
      <c r="A87" s="19"/>
      <c r="B87" s="20"/>
      <c r="C87" s="21"/>
      <c r="D87" s="21"/>
      <c r="E87" s="65" t="str">
        <f aca="false">E9</f>
        <v>A2.1 - Systém tieniacej techniky</v>
      </c>
      <c r="F87" s="65"/>
      <c r="G87" s="65"/>
      <c r="H87" s="65"/>
      <c r="I87" s="21"/>
      <c r="J87" s="21"/>
      <c r="K87" s="21"/>
      <c r="L87" s="50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="26" customFormat="true" ht="6.95" hidden="false" customHeight="true" outlineLevel="0" collapsed="false">
      <c r="A88" s="19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50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="26" customFormat="true" ht="12" hidden="false" customHeight="true" outlineLevel="0" collapsed="false">
      <c r="A89" s="19"/>
      <c r="B89" s="20"/>
      <c r="C89" s="15" t="s">
        <v>16</v>
      </c>
      <c r="D89" s="21"/>
      <c r="E89" s="21"/>
      <c r="F89" s="16" t="str">
        <f aca="false">F12</f>
        <v> </v>
      </c>
      <c r="G89" s="21"/>
      <c r="H89" s="21"/>
      <c r="I89" s="15" t="s">
        <v>18</v>
      </c>
      <c r="J89" s="166" t="str">
        <f aca="false">IF(J12="","",J12)</f>
        <v>12. 2022</v>
      </c>
      <c r="K89" s="21"/>
      <c r="L89" s="50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="26" customFormat="true" ht="6.95" hidden="false" customHeight="true" outlineLevel="0" collapsed="false">
      <c r="A90" s="19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50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="26" customFormat="true" ht="15.15" hidden="false" customHeight="true" outlineLevel="0" collapsed="false">
      <c r="A91" s="19"/>
      <c r="B91" s="20"/>
      <c r="C91" s="15" t="s">
        <v>20</v>
      </c>
      <c r="D91" s="21"/>
      <c r="E91" s="21"/>
      <c r="F91" s="16" t="str">
        <f aca="false">E15</f>
        <v>Obec Nový Ruskov</v>
      </c>
      <c r="G91" s="21"/>
      <c r="H91" s="21"/>
      <c r="I91" s="15" t="s">
        <v>26</v>
      </c>
      <c r="J91" s="167" t="str">
        <f aca="false">E21</f>
        <v> </v>
      </c>
      <c r="K91" s="21"/>
      <c r="L91" s="50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="26" customFormat="true" ht="15.15" hidden="false" customHeight="true" outlineLevel="0" collapsed="false">
      <c r="A92" s="19"/>
      <c r="B92" s="20"/>
      <c r="C92" s="15" t="s">
        <v>24</v>
      </c>
      <c r="D92" s="21"/>
      <c r="E92" s="21"/>
      <c r="F92" s="16" t="str">
        <f aca="false">IF(E18="","",E18)</f>
        <v> </v>
      </c>
      <c r="G92" s="21"/>
      <c r="H92" s="21"/>
      <c r="I92" s="15" t="s">
        <v>28</v>
      </c>
      <c r="J92" s="167" t="str">
        <f aca="false">E24</f>
        <v> </v>
      </c>
      <c r="K92" s="21"/>
      <c r="L92" s="50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="26" customFormat="true" ht="10.3" hidden="false" customHeight="true" outlineLevel="0" collapsed="false">
      <c r="A93" s="19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50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="26" customFormat="true" ht="29.3" hidden="false" customHeight="true" outlineLevel="0" collapsed="false">
      <c r="A94" s="19"/>
      <c r="B94" s="20"/>
      <c r="C94" s="168" t="s">
        <v>132</v>
      </c>
      <c r="D94" s="169"/>
      <c r="E94" s="169"/>
      <c r="F94" s="169"/>
      <c r="G94" s="169"/>
      <c r="H94" s="169"/>
      <c r="I94" s="169"/>
      <c r="J94" s="170" t="s">
        <v>133</v>
      </c>
      <c r="K94" s="169"/>
      <c r="L94" s="50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="26" customFormat="true" ht="10.3" hidden="false" customHeight="true" outlineLevel="0" collapsed="false">
      <c r="A95" s="19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50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="26" customFormat="true" ht="22.8" hidden="false" customHeight="true" outlineLevel="0" collapsed="false">
      <c r="A96" s="19"/>
      <c r="B96" s="20"/>
      <c r="C96" s="171" t="s">
        <v>134</v>
      </c>
      <c r="D96" s="21"/>
      <c r="E96" s="21"/>
      <c r="F96" s="21"/>
      <c r="G96" s="21"/>
      <c r="H96" s="21"/>
      <c r="I96" s="21"/>
      <c r="J96" s="172" t="n">
        <f aca="false">J118</f>
        <v>8850.59</v>
      </c>
      <c r="K96" s="21"/>
      <c r="L96" s="50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U96" s="3" t="s">
        <v>135</v>
      </c>
    </row>
    <row r="97" s="173" customFormat="true" ht="24.95" hidden="false" customHeight="true" outlineLevel="0" collapsed="false">
      <c r="B97" s="174"/>
      <c r="C97" s="175"/>
      <c r="D97" s="176" t="s">
        <v>140</v>
      </c>
      <c r="E97" s="177"/>
      <c r="F97" s="177"/>
      <c r="G97" s="177"/>
      <c r="H97" s="177"/>
      <c r="I97" s="177"/>
      <c r="J97" s="178" t="n">
        <f aca="false">J119</f>
        <v>8850.59</v>
      </c>
      <c r="K97" s="175"/>
      <c r="L97" s="179"/>
    </row>
    <row r="98" s="180" customFormat="true" ht="19.95" hidden="false" customHeight="true" outlineLevel="0" collapsed="false">
      <c r="B98" s="181"/>
      <c r="C98" s="182"/>
      <c r="D98" s="183" t="s">
        <v>143</v>
      </c>
      <c r="E98" s="184"/>
      <c r="F98" s="184"/>
      <c r="G98" s="184"/>
      <c r="H98" s="184"/>
      <c r="I98" s="184"/>
      <c r="J98" s="185" t="n">
        <f aca="false">J120</f>
        <v>8850.59</v>
      </c>
      <c r="K98" s="182"/>
      <c r="L98" s="186"/>
    </row>
    <row r="99" s="26" customFormat="true" ht="21.85" hidden="false" customHeight="true" outlineLevel="0" collapsed="false">
      <c r="A99" s="19"/>
      <c r="B99" s="20"/>
      <c r="C99" s="21"/>
      <c r="D99" s="21"/>
      <c r="E99" s="21"/>
      <c r="F99" s="21"/>
      <c r="G99" s="21"/>
      <c r="H99" s="21"/>
      <c r="I99" s="21"/>
      <c r="J99" s="21"/>
      <c r="K99" s="21"/>
      <c r="L99" s="50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</row>
    <row r="100" s="26" customFormat="true" ht="6.95" hidden="false" customHeight="true" outlineLevel="0" collapsed="false">
      <c r="A100" s="19"/>
      <c r="B100" s="53"/>
      <c r="C100" s="54"/>
      <c r="D100" s="54"/>
      <c r="E100" s="54"/>
      <c r="F100" s="54"/>
      <c r="G100" s="54"/>
      <c r="H100" s="54"/>
      <c r="I100" s="54"/>
      <c r="J100" s="54"/>
      <c r="K100" s="54"/>
      <c r="L100" s="50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</row>
    <row r="104" s="26" customFormat="true" ht="6.95" hidden="false" customHeight="true" outlineLevel="0" collapsed="false">
      <c r="A104" s="19"/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0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</row>
    <row r="105" s="26" customFormat="true" ht="24.95" hidden="false" customHeight="true" outlineLevel="0" collapsed="false">
      <c r="A105" s="19"/>
      <c r="B105" s="20"/>
      <c r="C105" s="9" t="s">
        <v>144</v>
      </c>
      <c r="D105" s="21"/>
      <c r="E105" s="21"/>
      <c r="F105" s="21"/>
      <c r="G105" s="21"/>
      <c r="H105" s="21"/>
      <c r="I105" s="21"/>
      <c r="J105" s="21"/>
      <c r="K105" s="21"/>
      <c r="L105" s="50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</row>
    <row r="106" s="26" customFormat="true" ht="6.95" hidden="false" customHeight="true" outlineLevel="0" collapsed="false">
      <c r="A106" s="19"/>
      <c r="B106" s="20"/>
      <c r="C106" s="21"/>
      <c r="D106" s="21"/>
      <c r="E106" s="21"/>
      <c r="F106" s="21"/>
      <c r="G106" s="21"/>
      <c r="H106" s="21"/>
      <c r="I106" s="21"/>
      <c r="J106" s="21"/>
      <c r="K106" s="21"/>
      <c r="L106" s="50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</row>
    <row r="107" s="26" customFormat="true" ht="12" hidden="false" customHeight="true" outlineLevel="0" collapsed="false">
      <c r="A107" s="19"/>
      <c r="B107" s="20"/>
      <c r="C107" s="15" t="s">
        <v>12</v>
      </c>
      <c r="D107" s="21"/>
      <c r="E107" s="21"/>
      <c r="F107" s="21"/>
      <c r="G107" s="21"/>
      <c r="H107" s="21"/>
      <c r="I107" s="21"/>
      <c r="J107" s="21"/>
      <c r="K107" s="21"/>
      <c r="L107" s="50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</row>
    <row r="108" s="26" customFormat="true" ht="16.5" hidden="false" customHeight="true" outlineLevel="0" collapsed="false">
      <c r="A108" s="19"/>
      <c r="B108" s="20"/>
      <c r="C108" s="21"/>
      <c r="D108" s="21"/>
      <c r="E108" s="165" t="str">
        <f aca="false">E7</f>
        <v>REKONŠTRUKCIA KULTÚRNEHO DOMU V OBCI NOVÝ RUSKOV</v>
      </c>
      <c r="F108" s="165"/>
      <c r="G108" s="165"/>
      <c r="H108" s="165"/>
      <c r="I108" s="21"/>
      <c r="J108" s="21"/>
      <c r="K108" s="21"/>
      <c r="L108" s="50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09" s="26" customFormat="true" ht="12" hidden="false" customHeight="true" outlineLevel="0" collapsed="false">
      <c r="A109" s="19"/>
      <c r="B109" s="20"/>
      <c r="C109" s="15" t="s">
        <v>129</v>
      </c>
      <c r="D109" s="21"/>
      <c r="E109" s="21"/>
      <c r="F109" s="21"/>
      <c r="G109" s="21"/>
      <c r="H109" s="21"/>
      <c r="I109" s="21"/>
      <c r="J109" s="21"/>
      <c r="K109" s="21"/>
      <c r="L109" s="50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="26" customFormat="true" ht="16.5" hidden="false" customHeight="true" outlineLevel="0" collapsed="false">
      <c r="A110" s="19"/>
      <c r="B110" s="20"/>
      <c r="C110" s="21"/>
      <c r="D110" s="21"/>
      <c r="E110" s="65" t="str">
        <f aca="false">E9</f>
        <v>A2.1 - Systém tieniacej techniky</v>
      </c>
      <c r="F110" s="65"/>
      <c r="G110" s="65"/>
      <c r="H110" s="65"/>
      <c r="I110" s="21"/>
      <c r="J110" s="21"/>
      <c r="K110" s="21"/>
      <c r="L110" s="50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="26" customFormat="true" ht="6.95" hidden="false" customHeight="true" outlineLevel="0" collapsed="false">
      <c r="A111" s="19"/>
      <c r="B111" s="20"/>
      <c r="C111" s="21"/>
      <c r="D111" s="21"/>
      <c r="E111" s="21"/>
      <c r="F111" s="21"/>
      <c r="G111" s="21"/>
      <c r="H111" s="21"/>
      <c r="I111" s="21"/>
      <c r="J111" s="21"/>
      <c r="K111" s="21"/>
      <c r="L111" s="50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="26" customFormat="true" ht="12" hidden="false" customHeight="true" outlineLevel="0" collapsed="false">
      <c r="A112" s="19"/>
      <c r="B112" s="20"/>
      <c r="C112" s="15" t="s">
        <v>16</v>
      </c>
      <c r="D112" s="21"/>
      <c r="E112" s="21"/>
      <c r="F112" s="16" t="str">
        <f aca="false">F12</f>
        <v> </v>
      </c>
      <c r="G112" s="21"/>
      <c r="H112" s="21"/>
      <c r="I112" s="15" t="s">
        <v>18</v>
      </c>
      <c r="J112" s="166" t="str">
        <f aca="false">IF(J12="","",J12)</f>
        <v>12. 2022</v>
      </c>
      <c r="K112" s="21"/>
      <c r="L112" s="50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="26" customFormat="true" ht="6.95" hidden="false" customHeight="true" outlineLevel="0" collapsed="false">
      <c r="A113" s="19"/>
      <c r="B113" s="20"/>
      <c r="C113" s="21"/>
      <c r="D113" s="21"/>
      <c r="E113" s="21"/>
      <c r="F113" s="21"/>
      <c r="G113" s="21"/>
      <c r="H113" s="21"/>
      <c r="I113" s="21"/>
      <c r="J113" s="21"/>
      <c r="K113" s="21"/>
      <c r="L113" s="50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="26" customFormat="true" ht="15.15" hidden="false" customHeight="true" outlineLevel="0" collapsed="false">
      <c r="A114" s="19"/>
      <c r="B114" s="20"/>
      <c r="C114" s="15" t="s">
        <v>20</v>
      </c>
      <c r="D114" s="21"/>
      <c r="E114" s="21"/>
      <c r="F114" s="16" t="str">
        <f aca="false">E15</f>
        <v>Obec Nový Ruskov</v>
      </c>
      <c r="G114" s="21"/>
      <c r="H114" s="21"/>
      <c r="I114" s="15" t="s">
        <v>26</v>
      </c>
      <c r="J114" s="167" t="str">
        <f aca="false">E21</f>
        <v> </v>
      </c>
      <c r="K114" s="21"/>
      <c r="L114" s="50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="26" customFormat="true" ht="15.15" hidden="false" customHeight="true" outlineLevel="0" collapsed="false">
      <c r="A115" s="19"/>
      <c r="B115" s="20"/>
      <c r="C115" s="15" t="s">
        <v>24</v>
      </c>
      <c r="D115" s="21"/>
      <c r="E115" s="21"/>
      <c r="F115" s="16" t="str">
        <f aca="false">IF(E18="","",E18)</f>
        <v> </v>
      </c>
      <c r="G115" s="21"/>
      <c r="H115" s="21"/>
      <c r="I115" s="15" t="s">
        <v>28</v>
      </c>
      <c r="J115" s="167" t="str">
        <f aca="false">E24</f>
        <v> </v>
      </c>
      <c r="K115" s="21"/>
      <c r="L115" s="50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="26" customFormat="true" ht="10.3" hidden="false" customHeight="true" outlineLevel="0" collapsed="false">
      <c r="A116" s="19"/>
      <c r="B116" s="20"/>
      <c r="C116" s="21"/>
      <c r="D116" s="21"/>
      <c r="E116" s="21"/>
      <c r="F116" s="21"/>
      <c r="G116" s="21"/>
      <c r="H116" s="21"/>
      <c r="I116" s="21"/>
      <c r="J116" s="21"/>
      <c r="K116" s="21"/>
      <c r="L116" s="50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="194" customFormat="true" ht="29.3" hidden="false" customHeight="true" outlineLevel="0" collapsed="false">
      <c r="A117" s="187"/>
      <c r="B117" s="188"/>
      <c r="C117" s="189" t="s">
        <v>145</v>
      </c>
      <c r="D117" s="190" t="s">
        <v>55</v>
      </c>
      <c r="E117" s="190" t="s">
        <v>51</v>
      </c>
      <c r="F117" s="190" t="s">
        <v>52</v>
      </c>
      <c r="G117" s="190" t="s">
        <v>146</v>
      </c>
      <c r="H117" s="190" t="s">
        <v>147</v>
      </c>
      <c r="I117" s="190" t="s">
        <v>148</v>
      </c>
      <c r="J117" s="191" t="s">
        <v>133</v>
      </c>
      <c r="K117" s="192" t="s">
        <v>149</v>
      </c>
      <c r="L117" s="193"/>
      <c r="M117" s="83"/>
      <c r="N117" s="84" t="s">
        <v>34</v>
      </c>
      <c r="O117" s="84" t="s">
        <v>150</v>
      </c>
      <c r="P117" s="84" t="s">
        <v>151</v>
      </c>
      <c r="Q117" s="84" t="s">
        <v>152</v>
      </c>
      <c r="R117" s="84" t="s">
        <v>153</v>
      </c>
      <c r="S117" s="84" t="s">
        <v>154</v>
      </c>
      <c r="T117" s="85" t="s">
        <v>155</v>
      </c>
      <c r="U117" s="187"/>
      <c r="V117" s="187"/>
      <c r="W117" s="187"/>
      <c r="X117" s="187"/>
      <c r="Y117" s="187"/>
      <c r="Z117" s="187"/>
      <c r="AA117" s="187"/>
      <c r="AB117" s="187"/>
      <c r="AC117" s="187"/>
      <c r="AD117" s="187"/>
      <c r="AE117" s="187"/>
    </row>
    <row r="118" s="26" customFormat="true" ht="22.8" hidden="false" customHeight="true" outlineLevel="0" collapsed="false">
      <c r="A118" s="19"/>
      <c r="B118" s="20"/>
      <c r="C118" s="91" t="s">
        <v>134</v>
      </c>
      <c r="D118" s="21"/>
      <c r="E118" s="21"/>
      <c r="F118" s="21"/>
      <c r="G118" s="21"/>
      <c r="H118" s="21"/>
      <c r="I118" s="21"/>
      <c r="J118" s="195" t="n">
        <f aca="false">BK118</f>
        <v>8850.59</v>
      </c>
      <c r="K118" s="21"/>
      <c r="L118" s="25"/>
      <c r="M118" s="86"/>
      <c r="N118" s="196"/>
      <c r="O118" s="87"/>
      <c r="P118" s="197" t="n">
        <f aca="false">P119</f>
        <v>62.651</v>
      </c>
      <c r="Q118" s="87"/>
      <c r="R118" s="197" t="n">
        <f aca="false">R119</f>
        <v>0.325716</v>
      </c>
      <c r="S118" s="87"/>
      <c r="T118" s="198" t="n">
        <f aca="false">T119</f>
        <v>0</v>
      </c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T118" s="3" t="s">
        <v>69</v>
      </c>
      <c r="AU118" s="3" t="s">
        <v>135</v>
      </c>
      <c r="BK118" s="199" t="n">
        <f aca="false">BK119</f>
        <v>8850.59</v>
      </c>
    </row>
    <row r="119" s="200" customFormat="true" ht="25.9" hidden="false" customHeight="true" outlineLevel="0" collapsed="false">
      <c r="B119" s="201"/>
      <c r="C119" s="202"/>
      <c r="D119" s="203" t="s">
        <v>69</v>
      </c>
      <c r="E119" s="204" t="s">
        <v>254</v>
      </c>
      <c r="F119" s="204" t="s">
        <v>255</v>
      </c>
      <c r="G119" s="202"/>
      <c r="H119" s="202"/>
      <c r="I119" s="202"/>
      <c r="J119" s="205" t="n">
        <f aca="false">BK119</f>
        <v>8850.59</v>
      </c>
      <c r="K119" s="202"/>
      <c r="L119" s="206"/>
      <c r="M119" s="207"/>
      <c r="N119" s="208"/>
      <c r="O119" s="208"/>
      <c r="P119" s="209" t="n">
        <f aca="false">P120</f>
        <v>62.651</v>
      </c>
      <c r="Q119" s="208"/>
      <c r="R119" s="209" t="n">
        <f aca="false">R120</f>
        <v>0.325716</v>
      </c>
      <c r="S119" s="208"/>
      <c r="T119" s="210" t="n">
        <f aca="false">T120</f>
        <v>0</v>
      </c>
      <c r="AR119" s="211" t="s">
        <v>161</v>
      </c>
      <c r="AT119" s="212" t="s">
        <v>69</v>
      </c>
      <c r="AU119" s="212" t="s">
        <v>70</v>
      </c>
      <c r="AY119" s="211" t="s">
        <v>158</v>
      </c>
      <c r="BK119" s="213" t="n">
        <f aca="false">BK120</f>
        <v>8850.59</v>
      </c>
    </row>
    <row r="120" s="200" customFormat="true" ht="22.8" hidden="false" customHeight="true" outlineLevel="0" collapsed="false">
      <c r="B120" s="201"/>
      <c r="C120" s="202"/>
      <c r="D120" s="203" t="s">
        <v>69</v>
      </c>
      <c r="E120" s="214" t="s">
        <v>306</v>
      </c>
      <c r="F120" s="214" t="s">
        <v>307</v>
      </c>
      <c r="G120" s="202"/>
      <c r="H120" s="202"/>
      <c r="I120" s="202"/>
      <c r="J120" s="215" t="n">
        <f aca="false">BK120</f>
        <v>8850.59</v>
      </c>
      <c r="K120" s="202"/>
      <c r="L120" s="206"/>
      <c r="M120" s="207"/>
      <c r="N120" s="208"/>
      <c r="O120" s="208"/>
      <c r="P120" s="209" t="n">
        <f aca="false">SUM(P121:P129)</f>
        <v>62.651</v>
      </c>
      <c r="Q120" s="208"/>
      <c r="R120" s="209" t="n">
        <f aca="false">SUM(R121:R129)</f>
        <v>0.325716</v>
      </c>
      <c r="S120" s="208"/>
      <c r="T120" s="210" t="n">
        <f aca="false">SUM(T121:T129)</f>
        <v>0</v>
      </c>
      <c r="AR120" s="211" t="s">
        <v>161</v>
      </c>
      <c r="AT120" s="212" t="s">
        <v>69</v>
      </c>
      <c r="AU120" s="212" t="s">
        <v>78</v>
      </c>
      <c r="AY120" s="211" t="s">
        <v>158</v>
      </c>
      <c r="BK120" s="213" t="n">
        <f aca="false">SUM(BK121:BK129)</f>
        <v>8850.59</v>
      </c>
    </row>
    <row r="121" s="26" customFormat="true" ht="24.15" hidden="false" customHeight="true" outlineLevel="0" collapsed="false">
      <c r="A121" s="19"/>
      <c r="B121" s="20"/>
      <c r="C121" s="216" t="s">
        <v>78</v>
      </c>
      <c r="D121" s="216" t="s">
        <v>162</v>
      </c>
      <c r="E121" s="217" t="s">
        <v>801</v>
      </c>
      <c r="F121" s="218" t="s">
        <v>802</v>
      </c>
      <c r="G121" s="219" t="s">
        <v>217</v>
      </c>
      <c r="H121" s="220" t="n">
        <v>17</v>
      </c>
      <c r="I121" s="221" t="n">
        <v>14.45</v>
      </c>
      <c r="J121" s="221" t="n">
        <f aca="false">ROUND(I121*H121,2)</f>
        <v>245.65</v>
      </c>
      <c r="K121" s="222"/>
      <c r="L121" s="25"/>
      <c r="M121" s="223"/>
      <c r="N121" s="224" t="s">
        <v>36</v>
      </c>
      <c r="O121" s="225" t="n">
        <v>0.80033</v>
      </c>
      <c r="P121" s="225" t="n">
        <f aca="false">O121*H121</f>
        <v>13.60561</v>
      </c>
      <c r="Q121" s="225" t="n">
        <v>0</v>
      </c>
      <c r="R121" s="225" t="n">
        <f aca="false">Q121*H121</f>
        <v>0</v>
      </c>
      <c r="S121" s="225" t="n">
        <v>0</v>
      </c>
      <c r="T121" s="226" t="n">
        <f aca="false">S121*H121</f>
        <v>0</v>
      </c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R121" s="227" t="s">
        <v>261</v>
      </c>
      <c r="AT121" s="227" t="s">
        <v>162</v>
      </c>
      <c r="AU121" s="227" t="s">
        <v>161</v>
      </c>
      <c r="AY121" s="3" t="s">
        <v>158</v>
      </c>
      <c r="BE121" s="228" t="n">
        <f aca="false">IF(N121="základná",J121,0)</f>
        <v>0</v>
      </c>
      <c r="BF121" s="228" t="n">
        <f aca="false">IF(N121="znížená",J121,0)</f>
        <v>245.65</v>
      </c>
      <c r="BG121" s="228" t="n">
        <f aca="false">IF(N121="zákl. prenesená",J121,0)</f>
        <v>0</v>
      </c>
      <c r="BH121" s="228" t="n">
        <f aca="false">IF(N121="zníž. prenesená",J121,0)</f>
        <v>0</v>
      </c>
      <c r="BI121" s="228" t="n">
        <f aca="false">IF(N121="nulová",J121,0)</f>
        <v>0</v>
      </c>
      <c r="BJ121" s="3" t="s">
        <v>161</v>
      </c>
      <c r="BK121" s="228" t="n">
        <f aca="false">ROUND(I121*H121,2)</f>
        <v>245.65</v>
      </c>
      <c r="BL121" s="3" t="s">
        <v>261</v>
      </c>
      <c r="BM121" s="227" t="s">
        <v>803</v>
      </c>
    </row>
    <row r="122" s="26" customFormat="true" ht="24.15" hidden="false" customHeight="true" outlineLevel="0" collapsed="false">
      <c r="A122" s="19"/>
      <c r="B122" s="20"/>
      <c r="C122" s="229" t="s">
        <v>161</v>
      </c>
      <c r="D122" s="229" t="s">
        <v>220</v>
      </c>
      <c r="E122" s="230" t="s">
        <v>804</v>
      </c>
      <c r="F122" s="231" t="s">
        <v>805</v>
      </c>
      <c r="G122" s="232" t="s">
        <v>165</v>
      </c>
      <c r="H122" s="233" t="n">
        <v>7.5</v>
      </c>
      <c r="I122" s="234" t="n">
        <v>95.2</v>
      </c>
      <c r="J122" s="234" t="n">
        <f aca="false">ROUND(I122*H122,2)</f>
        <v>714</v>
      </c>
      <c r="K122" s="235"/>
      <c r="L122" s="236"/>
      <c r="M122" s="237"/>
      <c r="N122" s="238" t="s">
        <v>36</v>
      </c>
      <c r="O122" s="225" t="n">
        <v>0</v>
      </c>
      <c r="P122" s="225" t="n">
        <f aca="false">O122*H122</f>
        <v>0</v>
      </c>
      <c r="Q122" s="225" t="n">
        <v>0.00188</v>
      </c>
      <c r="R122" s="225" t="n">
        <f aca="false">Q122*H122</f>
        <v>0.0141</v>
      </c>
      <c r="S122" s="225" t="n">
        <v>0</v>
      </c>
      <c r="T122" s="226" t="n">
        <f aca="false">S122*H122</f>
        <v>0</v>
      </c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R122" s="227" t="s">
        <v>224</v>
      </c>
      <c r="AT122" s="227" t="s">
        <v>220</v>
      </c>
      <c r="AU122" s="227" t="s">
        <v>161</v>
      </c>
      <c r="AY122" s="3" t="s">
        <v>158</v>
      </c>
      <c r="BE122" s="228" t="n">
        <f aca="false">IF(N122="základná",J122,0)</f>
        <v>0</v>
      </c>
      <c r="BF122" s="228" t="n">
        <f aca="false">IF(N122="znížená",J122,0)</f>
        <v>714</v>
      </c>
      <c r="BG122" s="228" t="n">
        <f aca="false">IF(N122="zákl. prenesená",J122,0)</f>
        <v>0</v>
      </c>
      <c r="BH122" s="228" t="n">
        <f aca="false">IF(N122="zníž. prenesená",J122,0)</f>
        <v>0</v>
      </c>
      <c r="BI122" s="228" t="n">
        <f aca="false">IF(N122="nulová",J122,0)</f>
        <v>0</v>
      </c>
      <c r="BJ122" s="3" t="s">
        <v>161</v>
      </c>
      <c r="BK122" s="228" t="n">
        <f aca="false">ROUND(I122*H122,2)</f>
        <v>714</v>
      </c>
      <c r="BL122" s="3" t="s">
        <v>261</v>
      </c>
      <c r="BM122" s="227" t="s">
        <v>806</v>
      </c>
    </row>
    <row r="123" s="26" customFormat="true" ht="33" hidden="false" customHeight="true" outlineLevel="0" collapsed="false">
      <c r="A123" s="19"/>
      <c r="B123" s="20"/>
      <c r="C123" s="216" t="s">
        <v>168</v>
      </c>
      <c r="D123" s="216" t="s">
        <v>162</v>
      </c>
      <c r="E123" s="217" t="s">
        <v>807</v>
      </c>
      <c r="F123" s="218" t="s">
        <v>808</v>
      </c>
      <c r="G123" s="219" t="s">
        <v>217</v>
      </c>
      <c r="H123" s="220" t="n">
        <v>22</v>
      </c>
      <c r="I123" s="221" t="n">
        <v>18.06</v>
      </c>
      <c r="J123" s="221" t="n">
        <f aca="false">ROUND(I123*H123,2)</f>
        <v>397.32</v>
      </c>
      <c r="K123" s="222"/>
      <c r="L123" s="25"/>
      <c r="M123" s="223"/>
      <c r="N123" s="224" t="s">
        <v>36</v>
      </c>
      <c r="O123" s="225" t="n">
        <v>1.00066</v>
      </c>
      <c r="P123" s="225" t="n">
        <f aca="false">O123*H123</f>
        <v>22.01452</v>
      </c>
      <c r="Q123" s="225" t="n">
        <v>0</v>
      </c>
      <c r="R123" s="225" t="n">
        <f aca="false">Q123*H123</f>
        <v>0</v>
      </c>
      <c r="S123" s="225" t="n">
        <v>0</v>
      </c>
      <c r="T123" s="226" t="n">
        <f aca="false">S123*H123</f>
        <v>0</v>
      </c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R123" s="227" t="s">
        <v>261</v>
      </c>
      <c r="AT123" s="227" t="s">
        <v>162</v>
      </c>
      <c r="AU123" s="227" t="s">
        <v>161</v>
      </c>
      <c r="AY123" s="3" t="s">
        <v>158</v>
      </c>
      <c r="BE123" s="228" t="n">
        <f aca="false">IF(N123="základná",J123,0)</f>
        <v>0</v>
      </c>
      <c r="BF123" s="228" t="n">
        <f aca="false">IF(N123="znížená",J123,0)</f>
        <v>397.32</v>
      </c>
      <c r="BG123" s="228" t="n">
        <f aca="false">IF(N123="zákl. prenesená",J123,0)</f>
        <v>0</v>
      </c>
      <c r="BH123" s="228" t="n">
        <f aca="false">IF(N123="zníž. prenesená",J123,0)</f>
        <v>0</v>
      </c>
      <c r="BI123" s="228" t="n">
        <f aca="false">IF(N123="nulová",J123,0)</f>
        <v>0</v>
      </c>
      <c r="BJ123" s="3" t="s">
        <v>161</v>
      </c>
      <c r="BK123" s="228" t="n">
        <f aca="false">ROUND(I123*H123,2)</f>
        <v>397.32</v>
      </c>
      <c r="BL123" s="3" t="s">
        <v>261</v>
      </c>
      <c r="BM123" s="227" t="s">
        <v>809</v>
      </c>
    </row>
    <row r="124" s="26" customFormat="true" ht="24.15" hidden="false" customHeight="true" outlineLevel="0" collapsed="false">
      <c r="A124" s="19"/>
      <c r="B124" s="20"/>
      <c r="C124" s="229" t="s">
        <v>166</v>
      </c>
      <c r="D124" s="229" t="s">
        <v>220</v>
      </c>
      <c r="E124" s="230" t="s">
        <v>810</v>
      </c>
      <c r="F124" s="231" t="s">
        <v>811</v>
      </c>
      <c r="G124" s="232" t="s">
        <v>165</v>
      </c>
      <c r="H124" s="233" t="n">
        <v>19.98</v>
      </c>
      <c r="I124" s="234" t="n">
        <v>95.2</v>
      </c>
      <c r="J124" s="234" t="n">
        <f aca="false">ROUND(I124*H124,2)</f>
        <v>1902.1</v>
      </c>
      <c r="K124" s="235"/>
      <c r="L124" s="236"/>
      <c r="M124" s="237"/>
      <c r="N124" s="238" t="s">
        <v>36</v>
      </c>
      <c r="O124" s="225" t="n">
        <v>0</v>
      </c>
      <c r="P124" s="225" t="n">
        <f aca="false">O124*H124</f>
        <v>0</v>
      </c>
      <c r="Q124" s="225" t="n">
        <v>0.00375</v>
      </c>
      <c r="R124" s="225" t="n">
        <f aca="false">Q124*H124</f>
        <v>0.074925</v>
      </c>
      <c r="S124" s="225" t="n">
        <v>0</v>
      </c>
      <c r="T124" s="226" t="n">
        <f aca="false">S124*H124</f>
        <v>0</v>
      </c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R124" s="227" t="s">
        <v>224</v>
      </c>
      <c r="AT124" s="227" t="s">
        <v>220</v>
      </c>
      <c r="AU124" s="227" t="s">
        <v>161</v>
      </c>
      <c r="AY124" s="3" t="s">
        <v>158</v>
      </c>
      <c r="BE124" s="228" t="n">
        <f aca="false">IF(N124="základná",J124,0)</f>
        <v>0</v>
      </c>
      <c r="BF124" s="228" t="n">
        <f aca="false">IF(N124="znížená",J124,0)</f>
        <v>1902.1</v>
      </c>
      <c r="BG124" s="228" t="n">
        <f aca="false">IF(N124="zákl. prenesená",J124,0)</f>
        <v>0</v>
      </c>
      <c r="BH124" s="228" t="n">
        <f aca="false">IF(N124="zníž. prenesená",J124,0)</f>
        <v>0</v>
      </c>
      <c r="BI124" s="228" t="n">
        <f aca="false">IF(N124="nulová",J124,0)</f>
        <v>0</v>
      </c>
      <c r="BJ124" s="3" t="s">
        <v>161</v>
      </c>
      <c r="BK124" s="228" t="n">
        <f aca="false">ROUND(I124*H124,2)</f>
        <v>1902.1</v>
      </c>
      <c r="BL124" s="3" t="s">
        <v>261</v>
      </c>
      <c r="BM124" s="227" t="s">
        <v>812</v>
      </c>
    </row>
    <row r="125" s="26" customFormat="true" ht="33" hidden="false" customHeight="true" outlineLevel="0" collapsed="false">
      <c r="A125" s="19"/>
      <c r="B125" s="20"/>
      <c r="C125" s="216" t="s">
        <v>339</v>
      </c>
      <c r="D125" s="216" t="s">
        <v>162</v>
      </c>
      <c r="E125" s="217" t="s">
        <v>813</v>
      </c>
      <c r="F125" s="218" t="s">
        <v>814</v>
      </c>
      <c r="G125" s="219" t="s">
        <v>217</v>
      </c>
      <c r="H125" s="220" t="n">
        <v>9</v>
      </c>
      <c r="I125" s="221" t="n">
        <v>23.48</v>
      </c>
      <c r="J125" s="221" t="n">
        <f aca="false">ROUND(I125*H125,2)</f>
        <v>211.32</v>
      </c>
      <c r="K125" s="222"/>
      <c r="L125" s="25"/>
      <c r="M125" s="223"/>
      <c r="N125" s="224" t="s">
        <v>36</v>
      </c>
      <c r="O125" s="225" t="n">
        <v>1.30078</v>
      </c>
      <c r="P125" s="225" t="n">
        <f aca="false">O125*H125</f>
        <v>11.70702</v>
      </c>
      <c r="Q125" s="225" t="n">
        <v>0</v>
      </c>
      <c r="R125" s="225" t="n">
        <f aca="false">Q125*H125</f>
        <v>0</v>
      </c>
      <c r="S125" s="225" t="n">
        <v>0</v>
      </c>
      <c r="T125" s="226" t="n">
        <f aca="false">S125*H125</f>
        <v>0</v>
      </c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R125" s="227" t="s">
        <v>261</v>
      </c>
      <c r="AT125" s="227" t="s">
        <v>162</v>
      </c>
      <c r="AU125" s="227" t="s">
        <v>161</v>
      </c>
      <c r="AY125" s="3" t="s">
        <v>158</v>
      </c>
      <c r="BE125" s="228" t="n">
        <f aca="false">IF(N125="základná",J125,0)</f>
        <v>0</v>
      </c>
      <c r="BF125" s="228" t="n">
        <f aca="false">IF(N125="znížená",J125,0)</f>
        <v>211.32</v>
      </c>
      <c r="BG125" s="228" t="n">
        <f aca="false">IF(N125="zákl. prenesená",J125,0)</f>
        <v>0</v>
      </c>
      <c r="BH125" s="228" t="n">
        <f aca="false">IF(N125="zníž. prenesená",J125,0)</f>
        <v>0</v>
      </c>
      <c r="BI125" s="228" t="n">
        <f aca="false">IF(N125="nulová",J125,0)</f>
        <v>0</v>
      </c>
      <c r="BJ125" s="3" t="s">
        <v>161</v>
      </c>
      <c r="BK125" s="228" t="n">
        <f aca="false">ROUND(I125*H125,2)</f>
        <v>211.32</v>
      </c>
      <c r="BL125" s="3" t="s">
        <v>261</v>
      </c>
      <c r="BM125" s="227" t="s">
        <v>815</v>
      </c>
    </row>
    <row r="126" s="26" customFormat="true" ht="24.15" hidden="false" customHeight="true" outlineLevel="0" collapsed="false">
      <c r="A126" s="19"/>
      <c r="B126" s="20"/>
      <c r="C126" s="229" t="s">
        <v>159</v>
      </c>
      <c r="D126" s="229" t="s">
        <v>220</v>
      </c>
      <c r="E126" s="230" t="s">
        <v>816</v>
      </c>
      <c r="F126" s="231" t="s">
        <v>811</v>
      </c>
      <c r="G126" s="232" t="s">
        <v>165</v>
      </c>
      <c r="H126" s="233" t="n">
        <v>20.468</v>
      </c>
      <c r="I126" s="234" t="n">
        <v>95.2</v>
      </c>
      <c r="J126" s="234" t="n">
        <f aca="false">ROUND(I126*H126,2)</f>
        <v>1948.55</v>
      </c>
      <c r="K126" s="235"/>
      <c r="L126" s="236"/>
      <c r="M126" s="237"/>
      <c r="N126" s="238" t="s">
        <v>36</v>
      </c>
      <c r="O126" s="225" t="n">
        <v>0</v>
      </c>
      <c r="P126" s="225" t="n">
        <f aca="false">O126*H126</f>
        <v>0</v>
      </c>
      <c r="Q126" s="225" t="n">
        <v>0.0045</v>
      </c>
      <c r="R126" s="225" t="n">
        <f aca="false">Q126*H126</f>
        <v>0.092106</v>
      </c>
      <c r="S126" s="225" t="n">
        <v>0</v>
      </c>
      <c r="T126" s="226" t="n">
        <f aca="false">S126*H126</f>
        <v>0</v>
      </c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R126" s="227" t="s">
        <v>224</v>
      </c>
      <c r="AT126" s="227" t="s">
        <v>220</v>
      </c>
      <c r="AU126" s="227" t="s">
        <v>161</v>
      </c>
      <c r="AY126" s="3" t="s">
        <v>158</v>
      </c>
      <c r="BE126" s="228" t="n">
        <f aca="false">IF(N126="základná",J126,0)</f>
        <v>0</v>
      </c>
      <c r="BF126" s="228" t="n">
        <f aca="false">IF(N126="znížená",J126,0)</f>
        <v>1948.55</v>
      </c>
      <c r="BG126" s="228" t="n">
        <f aca="false">IF(N126="zákl. prenesená",J126,0)</f>
        <v>0</v>
      </c>
      <c r="BH126" s="228" t="n">
        <f aca="false">IF(N126="zníž. prenesená",J126,0)</f>
        <v>0</v>
      </c>
      <c r="BI126" s="228" t="n">
        <f aca="false">IF(N126="nulová",J126,0)</f>
        <v>0</v>
      </c>
      <c r="BJ126" s="3" t="s">
        <v>161</v>
      </c>
      <c r="BK126" s="228" t="n">
        <f aca="false">ROUND(I126*H126,2)</f>
        <v>1948.55</v>
      </c>
      <c r="BL126" s="3" t="s">
        <v>261</v>
      </c>
      <c r="BM126" s="227" t="s">
        <v>817</v>
      </c>
    </row>
    <row r="127" s="26" customFormat="true" ht="33" hidden="false" customHeight="true" outlineLevel="0" collapsed="false">
      <c r="A127" s="19"/>
      <c r="B127" s="20"/>
      <c r="C127" s="216" t="s">
        <v>179</v>
      </c>
      <c r="D127" s="216" t="s">
        <v>162</v>
      </c>
      <c r="E127" s="217" t="s">
        <v>818</v>
      </c>
      <c r="F127" s="218" t="s">
        <v>819</v>
      </c>
      <c r="G127" s="219" t="s">
        <v>217</v>
      </c>
      <c r="H127" s="220" t="n">
        <v>9</v>
      </c>
      <c r="I127" s="221" t="n">
        <v>30.73</v>
      </c>
      <c r="J127" s="221" t="n">
        <f aca="false">ROUND(I127*H127,2)</f>
        <v>276.57</v>
      </c>
      <c r="K127" s="222"/>
      <c r="L127" s="25"/>
      <c r="M127" s="223"/>
      <c r="N127" s="224" t="s">
        <v>36</v>
      </c>
      <c r="O127" s="225" t="n">
        <v>1.70265</v>
      </c>
      <c r="P127" s="225" t="n">
        <f aca="false">O127*H127</f>
        <v>15.32385</v>
      </c>
      <c r="Q127" s="225" t="n">
        <v>0</v>
      </c>
      <c r="R127" s="225" t="n">
        <f aca="false">Q127*H127</f>
        <v>0</v>
      </c>
      <c r="S127" s="225" t="n">
        <v>0</v>
      </c>
      <c r="T127" s="226" t="n">
        <f aca="false">S127*H127</f>
        <v>0</v>
      </c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R127" s="227" t="s">
        <v>261</v>
      </c>
      <c r="AT127" s="227" t="s">
        <v>162</v>
      </c>
      <c r="AU127" s="227" t="s">
        <v>161</v>
      </c>
      <c r="AY127" s="3" t="s">
        <v>158</v>
      </c>
      <c r="BE127" s="228" t="n">
        <f aca="false">IF(N127="základná",J127,0)</f>
        <v>0</v>
      </c>
      <c r="BF127" s="228" t="n">
        <f aca="false">IF(N127="znížená",J127,0)</f>
        <v>276.57</v>
      </c>
      <c r="BG127" s="228" t="n">
        <f aca="false">IF(N127="zákl. prenesená",J127,0)</f>
        <v>0</v>
      </c>
      <c r="BH127" s="228" t="n">
        <f aca="false">IF(N127="zníž. prenesená",J127,0)</f>
        <v>0</v>
      </c>
      <c r="BI127" s="228" t="n">
        <f aca="false">IF(N127="nulová",J127,0)</f>
        <v>0</v>
      </c>
      <c r="BJ127" s="3" t="s">
        <v>161</v>
      </c>
      <c r="BK127" s="228" t="n">
        <f aca="false">ROUND(I127*H127,2)</f>
        <v>276.57</v>
      </c>
      <c r="BL127" s="3" t="s">
        <v>261</v>
      </c>
      <c r="BM127" s="227" t="s">
        <v>820</v>
      </c>
    </row>
    <row r="128" s="26" customFormat="true" ht="24.15" hidden="false" customHeight="true" outlineLevel="0" collapsed="false">
      <c r="A128" s="19"/>
      <c r="B128" s="20"/>
      <c r="C128" s="229" t="s">
        <v>183</v>
      </c>
      <c r="D128" s="229" t="s">
        <v>220</v>
      </c>
      <c r="E128" s="230" t="s">
        <v>821</v>
      </c>
      <c r="F128" s="231" t="s">
        <v>811</v>
      </c>
      <c r="G128" s="232" t="s">
        <v>165</v>
      </c>
      <c r="H128" s="233" t="n">
        <v>32.13</v>
      </c>
      <c r="I128" s="234" t="n">
        <v>95.2</v>
      </c>
      <c r="J128" s="234" t="n">
        <f aca="false">ROUND(I128*H128,2)</f>
        <v>3058.78</v>
      </c>
      <c r="K128" s="235"/>
      <c r="L128" s="236"/>
      <c r="M128" s="237"/>
      <c r="N128" s="238" t="s">
        <v>36</v>
      </c>
      <c r="O128" s="225" t="n">
        <v>0</v>
      </c>
      <c r="P128" s="225" t="n">
        <f aca="false">O128*H128</f>
        <v>0</v>
      </c>
      <c r="Q128" s="225" t="n">
        <v>0.0045</v>
      </c>
      <c r="R128" s="225" t="n">
        <f aca="false">Q128*H128</f>
        <v>0.144585</v>
      </c>
      <c r="S128" s="225" t="n">
        <v>0</v>
      </c>
      <c r="T128" s="226" t="n">
        <f aca="false">S128*H128</f>
        <v>0</v>
      </c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R128" s="227" t="s">
        <v>224</v>
      </c>
      <c r="AT128" s="227" t="s">
        <v>220</v>
      </c>
      <c r="AU128" s="227" t="s">
        <v>161</v>
      </c>
      <c r="AY128" s="3" t="s">
        <v>158</v>
      </c>
      <c r="BE128" s="228" t="n">
        <f aca="false">IF(N128="základná",J128,0)</f>
        <v>0</v>
      </c>
      <c r="BF128" s="228" t="n">
        <f aca="false">IF(N128="znížená",J128,0)</f>
        <v>3058.78</v>
      </c>
      <c r="BG128" s="228" t="n">
        <f aca="false">IF(N128="zákl. prenesená",J128,0)</f>
        <v>0</v>
      </c>
      <c r="BH128" s="228" t="n">
        <f aca="false">IF(N128="zníž. prenesená",J128,0)</f>
        <v>0</v>
      </c>
      <c r="BI128" s="228" t="n">
        <f aca="false">IF(N128="nulová",J128,0)</f>
        <v>0</v>
      </c>
      <c r="BJ128" s="3" t="s">
        <v>161</v>
      </c>
      <c r="BK128" s="228" t="n">
        <f aca="false">ROUND(I128*H128,2)</f>
        <v>3058.78</v>
      </c>
      <c r="BL128" s="3" t="s">
        <v>261</v>
      </c>
      <c r="BM128" s="227" t="s">
        <v>822</v>
      </c>
    </row>
    <row r="129" s="26" customFormat="true" ht="24.15" hidden="false" customHeight="true" outlineLevel="0" collapsed="false">
      <c r="A129" s="19"/>
      <c r="B129" s="20"/>
      <c r="C129" s="216" t="s">
        <v>187</v>
      </c>
      <c r="D129" s="216" t="s">
        <v>162</v>
      </c>
      <c r="E129" s="217" t="s">
        <v>823</v>
      </c>
      <c r="F129" s="218" t="s">
        <v>824</v>
      </c>
      <c r="G129" s="219" t="s">
        <v>274</v>
      </c>
      <c r="H129" s="220" t="n">
        <v>87.543</v>
      </c>
      <c r="I129" s="221" t="n">
        <v>1.1</v>
      </c>
      <c r="J129" s="221" t="n">
        <f aca="false">ROUND(I129*H129,2)</f>
        <v>96.3</v>
      </c>
      <c r="K129" s="222"/>
      <c r="L129" s="25"/>
      <c r="M129" s="239"/>
      <c r="N129" s="240" t="s">
        <v>36</v>
      </c>
      <c r="O129" s="241" t="n">
        <v>0</v>
      </c>
      <c r="P129" s="241" t="n">
        <f aca="false">O129*H129</f>
        <v>0</v>
      </c>
      <c r="Q129" s="241" t="n">
        <v>0</v>
      </c>
      <c r="R129" s="241" t="n">
        <f aca="false">Q129*H129</f>
        <v>0</v>
      </c>
      <c r="S129" s="241" t="n">
        <v>0</v>
      </c>
      <c r="T129" s="242" t="n">
        <f aca="false">S129*H129</f>
        <v>0</v>
      </c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R129" s="227" t="s">
        <v>261</v>
      </c>
      <c r="AT129" s="227" t="s">
        <v>162</v>
      </c>
      <c r="AU129" s="227" t="s">
        <v>161</v>
      </c>
      <c r="AY129" s="3" t="s">
        <v>158</v>
      </c>
      <c r="BE129" s="228" t="n">
        <f aca="false">IF(N129="základná",J129,0)</f>
        <v>0</v>
      </c>
      <c r="BF129" s="228" t="n">
        <f aca="false">IF(N129="znížená",J129,0)</f>
        <v>96.3</v>
      </c>
      <c r="BG129" s="228" t="n">
        <f aca="false">IF(N129="zákl. prenesená",J129,0)</f>
        <v>0</v>
      </c>
      <c r="BH129" s="228" t="n">
        <f aca="false">IF(N129="zníž. prenesená",J129,0)</f>
        <v>0</v>
      </c>
      <c r="BI129" s="228" t="n">
        <f aca="false">IF(N129="nulová",J129,0)</f>
        <v>0</v>
      </c>
      <c r="BJ129" s="3" t="s">
        <v>161</v>
      </c>
      <c r="BK129" s="228" t="n">
        <f aca="false">ROUND(I129*H129,2)</f>
        <v>96.3</v>
      </c>
      <c r="BL129" s="3" t="s">
        <v>261</v>
      </c>
      <c r="BM129" s="227" t="s">
        <v>825</v>
      </c>
    </row>
    <row r="130" s="26" customFormat="true" ht="6.95" hidden="false" customHeight="true" outlineLevel="0" collapsed="false">
      <c r="A130" s="19"/>
      <c r="B130" s="53"/>
      <c r="C130" s="54"/>
      <c r="D130" s="54"/>
      <c r="E130" s="54"/>
      <c r="F130" s="54"/>
      <c r="G130" s="54"/>
      <c r="H130" s="54"/>
      <c r="I130" s="54"/>
      <c r="J130" s="54"/>
      <c r="K130" s="54"/>
      <c r="L130" s="25"/>
      <c r="M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</row>
  </sheetData>
  <sheetProtection algorithmName="SHA-512" hashValue="GClJPAzqWXcGRxO2aMOB+ZtnYyxwFTrMR6V0weqxLtEx15UqOC/wf8Hd485tuW04vR/6pzblD1pp4GK5hLk2NQ==" saltValue="5cEC1ogBJCnpdOu/aqqTMXWi2hCBkJRHJXVKdqCam2jnb1VLJApWQtzpyZPz2BF3haaaPJOv7OauLxCNMlHG4Q==" spinCount="100000" sheet="true" password="f684" objects="true" scenarios="true" formatColumns="false" formatRows="false" autoFilter="false"/>
  <autoFilter ref="C117:K129"/>
  <mergeCells count="9">
    <mergeCell ref="L2:V2"/>
    <mergeCell ref="E7:H7"/>
    <mergeCell ref="E9:H9"/>
    <mergeCell ref="E18:H18"/>
    <mergeCell ref="E27:H27"/>
    <mergeCell ref="E85:H85"/>
    <mergeCell ref="E87:H87"/>
    <mergeCell ref="E108:H108"/>
    <mergeCell ref="E110:H110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M21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6"/>
    <col collapsed="false" customWidth="true" hidden="false" outlineLevel="0" max="4" min="4" style="0" width="4.34"/>
    <col collapsed="false" customWidth="true" hidden="false" outlineLevel="0" max="5" min="5" style="0" width="17.15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4"/>
    <col collapsed="false" customWidth="true" hidden="false" outlineLevel="0" max="9" min="9" style="0" width="15.83"/>
    <col collapsed="false" customWidth="true" hidden="false" outlineLevel="0" max="10" min="10" style="0" width="22.34"/>
    <col collapsed="false" customWidth="true" hidden="true" outlineLevel="0" max="11" min="11" style="0" width="22.34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6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5"/>
    <col collapsed="false" customWidth="true" hidden="true" outlineLevel="0" max="65" min="44" style="0" width="9.34"/>
    <col collapsed="false" customWidth="true" hidden="false" outlineLevel="0" max="1025" min="66" style="0" width="8.5"/>
  </cols>
  <sheetData>
    <row r="1" customFormat="false" ht="12.8" hidden="false" customHeight="false" outlineLevel="0" collapsed="false">
      <c r="A1" s="8"/>
    </row>
    <row r="2" customFormat="false" ht="36.95" hidden="false" customHeight="true" outlineLevel="0" collapsed="false">
      <c r="L2" s="2"/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100</v>
      </c>
    </row>
    <row r="3" customFormat="false" ht="6.95" hidden="false" customHeight="true" outlineLevel="0" collapsed="false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6"/>
      <c r="AT3" s="3" t="s">
        <v>70</v>
      </c>
    </row>
    <row r="4" customFormat="false" ht="24.95" hidden="false" customHeight="true" outlineLevel="0" collapsed="false">
      <c r="B4" s="6"/>
      <c r="D4" s="123" t="s">
        <v>128</v>
      </c>
      <c r="L4" s="6"/>
      <c r="M4" s="124" t="s">
        <v>8</v>
      </c>
      <c r="AT4" s="3" t="s">
        <v>3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25" t="s">
        <v>12</v>
      </c>
      <c r="L6" s="6"/>
    </row>
    <row r="7" customFormat="false" ht="16.5" hidden="false" customHeight="true" outlineLevel="0" collapsed="false">
      <c r="B7" s="6"/>
      <c r="E7" s="126" t="str">
        <f aca="false">'Rekapitulácia stavby'!K6</f>
        <v>REKONŠTRUKCIA KULTÚRNEHO DOMU V OBCI NOVÝ RUSKOV</v>
      </c>
      <c r="F7" s="126"/>
      <c r="G7" s="126"/>
      <c r="H7" s="126"/>
      <c r="L7" s="6"/>
    </row>
    <row r="8" s="26" customFormat="true" ht="12" hidden="false" customHeight="true" outlineLevel="0" collapsed="false">
      <c r="A8" s="19"/>
      <c r="B8" s="25"/>
      <c r="C8" s="19"/>
      <c r="D8" s="125" t="s">
        <v>129</v>
      </c>
      <c r="E8" s="19"/>
      <c r="F8" s="19"/>
      <c r="G8" s="19"/>
      <c r="H8" s="19"/>
      <c r="I8" s="19"/>
      <c r="J8" s="19"/>
      <c r="K8" s="19"/>
      <c r="L8" s="50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="26" customFormat="true" ht="16.5" hidden="false" customHeight="true" outlineLevel="0" collapsed="false">
      <c r="A9" s="19"/>
      <c r="B9" s="25"/>
      <c r="C9" s="19"/>
      <c r="D9" s="19"/>
      <c r="E9" s="127" t="s">
        <v>826</v>
      </c>
      <c r="F9" s="127"/>
      <c r="G9" s="127"/>
      <c r="H9" s="127"/>
      <c r="I9" s="19"/>
      <c r="J9" s="19"/>
      <c r="K9" s="19"/>
      <c r="L9" s="50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="26" customFormat="true" ht="12.8" hidden="false" customHeight="false" outlineLevel="0" collapsed="false">
      <c r="A10" s="19"/>
      <c r="B10" s="25"/>
      <c r="C10" s="19"/>
      <c r="D10" s="19"/>
      <c r="E10" s="19"/>
      <c r="F10" s="19"/>
      <c r="G10" s="19"/>
      <c r="H10" s="19"/>
      <c r="I10" s="19"/>
      <c r="J10" s="19"/>
      <c r="K10" s="19"/>
      <c r="L10" s="50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="26" customFormat="true" ht="12" hidden="false" customHeight="true" outlineLevel="0" collapsed="false">
      <c r="A11" s="19"/>
      <c r="B11" s="25"/>
      <c r="C11" s="19"/>
      <c r="D11" s="125" t="s">
        <v>14</v>
      </c>
      <c r="E11" s="19"/>
      <c r="F11" s="128"/>
      <c r="G11" s="19"/>
      <c r="H11" s="19"/>
      <c r="I11" s="125" t="s">
        <v>15</v>
      </c>
      <c r="J11" s="128"/>
      <c r="K11" s="19"/>
      <c r="L11" s="50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="26" customFormat="true" ht="12" hidden="false" customHeight="true" outlineLevel="0" collapsed="false">
      <c r="A12" s="19"/>
      <c r="B12" s="25"/>
      <c r="C12" s="19"/>
      <c r="D12" s="125" t="s">
        <v>16</v>
      </c>
      <c r="E12" s="19"/>
      <c r="F12" s="128" t="s">
        <v>827</v>
      </c>
      <c r="G12" s="19"/>
      <c r="H12" s="19"/>
      <c r="I12" s="125" t="s">
        <v>18</v>
      </c>
      <c r="J12" s="129" t="str">
        <f aca="false">'Rekapitulácia stavby'!AN8</f>
        <v>12. 2022</v>
      </c>
      <c r="K12" s="19"/>
      <c r="L12" s="50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="26" customFormat="true" ht="10.8" hidden="false" customHeight="true" outlineLevel="0" collapsed="false">
      <c r="A13" s="19"/>
      <c r="B13" s="25"/>
      <c r="C13" s="19"/>
      <c r="D13" s="19"/>
      <c r="E13" s="19"/>
      <c r="F13" s="19"/>
      <c r="G13" s="19"/>
      <c r="H13" s="19"/>
      <c r="I13" s="19"/>
      <c r="J13" s="19"/>
      <c r="K13" s="19"/>
      <c r="L13" s="50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="26" customFormat="true" ht="12" hidden="false" customHeight="true" outlineLevel="0" collapsed="false">
      <c r="A14" s="19"/>
      <c r="B14" s="25"/>
      <c r="C14" s="19"/>
      <c r="D14" s="125" t="s">
        <v>20</v>
      </c>
      <c r="E14" s="19"/>
      <c r="F14" s="19"/>
      <c r="G14" s="19"/>
      <c r="H14" s="19"/>
      <c r="I14" s="125" t="s">
        <v>21</v>
      </c>
      <c r="J14" s="128"/>
      <c r="K14" s="19"/>
      <c r="L14" s="50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="26" customFormat="true" ht="18" hidden="false" customHeight="true" outlineLevel="0" collapsed="false">
      <c r="A15" s="19"/>
      <c r="B15" s="25"/>
      <c r="C15" s="19"/>
      <c r="D15" s="19"/>
      <c r="E15" s="128" t="s">
        <v>828</v>
      </c>
      <c r="F15" s="19"/>
      <c r="G15" s="19"/>
      <c r="H15" s="19"/>
      <c r="I15" s="125" t="s">
        <v>23</v>
      </c>
      <c r="J15" s="128"/>
      <c r="K15" s="19"/>
      <c r="L15" s="50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="26" customFormat="true" ht="6.95" hidden="false" customHeight="true" outlineLevel="0" collapsed="false">
      <c r="A16" s="19"/>
      <c r="B16" s="25"/>
      <c r="C16" s="19"/>
      <c r="D16" s="19"/>
      <c r="E16" s="19"/>
      <c r="F16" s="19"/>
      <c r="G16" s="19"/>
      <c r="H16" s="19"/>
      <c r="I16" s="19"/>
      <c r="J16" s="19"/>
      <c r="K16" s="19"/>
      <c r="L16" s="50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="26" customFormat="true" ht="12" hidden="false" customHeight="true" outlineLevel="0" collapsed="false">
      <c r="A17" s="19"/>
      <c r="B17" s="25"/>
      <c r="C17" s="19"/>
      <c r="D17" s="125" t="s">
        <v>24</v>
      </c>
      <c r="E17" s="19"/>
      <c r="F17" s="19"/>
      <c r="G17" s="19"/>
      <c r="H17" s="19"/>
      <c r="I17" s="125" t="s">
        <v>21</v>
      </c>
      <c r="J17" s="128"/>
      <c r="K17" s="19"/>
      <c r="L17" s="50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="26" customFormat="true" ht="18" hidden="false" customHeight="true" outlineLevel="0" collapsed="false">
      <c r="A18" s="19"/>
      <c r="B18" s="25"/>
      <c r="C18" s="19"/>
      <c r="D18" s="19"/>
      <c r="E18" s="128" t="s">
        <v>25</v>
      </c>
      <c r="F18" s="19"/>
      <c r="G18" s="19"/>
      <c r="H18" s="19"/>
      <c r="I18" s="125" t="s">
        <v>23</v>
      </c>
      <c r="J18" s="128"/>
      <c r="K18" s="19"/>
      <c r="L18" s="50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="26" customFormat="true" ht="6.95" hidden="false" customHeight="true" outlineLevel="0" collapsed="false">
      <c r="A19" s="19"/>
      <c r="B19" s="25"/>
      <c r="C19" s="19"/>
      <c r="D19" s="19"/>
      <c r="E19" s="19"/>
      <c r="F19" s="19"/>
      <c r="G19" s="19"/>
      <c r="H19" s="19"/>
      <c r="I19" s="19"/>
      <c r="J19" s="19"/>
      <c r="K19" s="19"/>
      <c r="L19" s="50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="26" customFormat="true" ht="12" hidden="false" customHeight="true" outlineLevel="0" collapsed="false">
      <c r="A20" s="19"/>
      <c r="B20" s="25"/>
      <c r="C20" s="19"/>
      <c r="D20" s="125" t="s">
        <v>26</v>
      </c>
      <c r="E20" s="19"/>
      <c r="F20" s="19"/>
      <c r="G20" s="19"/>
      <c r="H20" s="19"/>
      <c r="I20" s="125" t="s">
        <v>21</v>
      </c>
      <c r="J20" s="128"/>
      <c r="K20" s="19"/>
      <c r="L20" s="50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="26" customFormat="true" ht="18" hidden="false" customHeight="true" outlineLevel="0" collapsed="false">
      <c r="A21" s="19"/>
      <c r="B21" s="25"/>
      <c r="C21" s="19"/>
      <c r="D21" s="19"/>
      <c r="E21" s="128" t="s">
        <v>829</v>
      </c>
      <c r="F21" s="19"/>
      <c r="G21" s="19"/>
      <c r="H21" s="19"/>
      <c r="I21" s="125" t="s">
        <v>23</v>
      </c>
      <c r="J21" s="128"/>
      <c r="K21" s="19"/>
      <c r="L21" s="50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="26" customFormat="true" ht="6.95" hidden="false" customHeight="true" outlineLevel="0" collapsed="false">
      <c r="A22" s="19"/>
      <c r="B22" s="25"/>
      <c r="C22" s="19"/>
      <c r="D22" s="19"/>
      <c r="E22" s="19"/>
      <c r="F22" s="19"/>
      <c r="G22" s="19"/>
      <c r="H22" s="19"/>
      <c r="I22" s="19"/>
      <c r="J22" s="19"/>
      <c r="K22" s="19"/>
      <c r="L22" s="50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="26" customFormat="true" ht="12" hidden="false" customHeight="true" outlineLevel="0" collapsed="false">
      <c r="A23" s="19"/>
      <c r="B23" s="25"/>
      <c r="C23" s="19"/>
      <c r="D23" s="125" t="s">
        <v>28</v>
      </c>
      <c r="E23" s="19"/>
      <c r="F23" s="19"/>
      <c r="G23" s="19"/>
      <c r="H23" s="19"/>
      <c r="I23" s="125" t="s">
        <v>21</v>
      </c>
      <c r="J23" s="128"/>
      <c r="K23" s="19"/>
      <c r="L23" s="50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="26" customFormat="true" ht="18" hidden="false" customHeight="true" outlineLevel="0" collapsed="false">
      <c r="A24" s="19"/>
      <c r="B24" s="25"/>
      <c r="C24" s="19"/>
      <c r="D24" s="19"/>
      <c r="E24" s="128" t="s">
        <v>830</v>
      </c>
      <c r="F24" s="19"/>
      <c r="G24" s="19"/>
      <c r="H24" s="19"/>
      <c r="I24" s="125" t="s">
        <v>23</v>
      </c>
      <c r="J24" s="128"/>
      <c r="K24" s="19"/>
      <c r="L24" s="50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="26" customFormat="true" ht="6.95" hidden="false" customHeight="true" outlineLevel="0" collapsed="false">
      <c r="A25" s="19"/>
      <c r="B25" s="25"/>
      <c r="C25" s="19"/>
      <c r="D25" s="19"/>
      <c r="E25" s="19"/>
      <c r="F25" s="19"/>
      <c r="G25" s="19"/>
      <c r="H25" s="19"/>
      <c r="I25" s="19"/>
      <c r="J25" s="19"/>
      <c r="K25" s="19"/>
      <c r="L25" s="50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="26" customFormat="true" ht="12" hidden="false" customHeight="true" outlineLevel="0" collapsed="false">
      <c r="A26" s="19"/>
      <c r="B26" s="25"/>
      <c r="C26" s="19"/>
      <c r="D26" s="125" t="s">
        <v>29</v>
      </c>
      <c r="E26" s="19"/>
      <c r="F26" s="19"/>
      <c r="G26" s="19"/>
      <c r="H26" s="19"/>
      <c r="I26" s="19"/>
      <c r="J26" s="19"/>
      <c r="K26" s="19"/>
      <c r="L26" s="50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="135" customFormat="true" ht="16.5" hidden="false" customHeight="true" outlineLevel="0" collapsed="false">
      <c r="A27" s="131"/>
      <c r="B27" s="132"/>
      <c r="C27" s="131"/>
      <c r="D27" s="131"/>
      <c r="E27" s="133"/>
      <c r="F27" s="133"/>
      <c r="G27" s="133"/>
      <c r="H27" s="133"/>
      <c r="I27" s="131"/>
      <c r="J27" s="131"/>
      <c r="K27" s="131"/>
      <c r="L27" s="134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6" customFormat="true" ht="6.95" hidden="false" customHeight="true" outlineLevel="0" collapsed="false">
      <c r="A28" s="19"/>
      <c r="B28" s="25"/>
      <c r="C28" s="19"/>
      <c r="D28" s="19"/>
      <c r="E28" s="19"/>
      <c r="F28" s="19"/>
      <c r="G28" s="19"/>
      <c r="H28" s="19"/>
      <c r="I28" s="19"/>
      <c r="J28" s="19"/>
      <c r="K28" s="19"/>
      <c r="L28" s="50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="26" customFormat="true" ht="6.95" hidden="false" customHeight="true" outlineLevel="0" collapsed="false">
      <c r="A29" s="19"/>
      <c r="B29" s="25"/>
      <c r="C29" s="19"/>
      <c r="D29" s="136"/>
      <c r="E29" s="136"/>
      <c r="F29" s="136"/>
      <c r="G29" s="136"/>
      <c r="H29" s="136"/>
      <c r="I29" s="136"/>
      <c r="J29" s="136"/>
      <c r="K29" s="136"/>
      <c r="L29" s="50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="26" customFormat="true" ht="25.45" hidden="false" customHeight="true" outlineLevel="0" collapsed="false">
      <c r="A30" s="19"/>
      <c r="B30" s="25"/>
      <c r="C30" s="19"/>
      <c r="D30" s="137" t="s">
        <v>30</v>
      </c>
      <c r="E30" s="19"/>
      <c r="F30" s="19"/>
      <c r="G30" s="19"/>
      <c r="H30" s="19"/>
      <c r="I30" s="19"/>
      <c r="J30" s="138" t="n">
        <f aca="false">ROUND(J125, 2)</f>
        <v>29207.87</v>
      </c>
      <c r="K30" s="19"/>
      <c r="L30" s="50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="26" customFormat="true" ht="6.95" hidden="false" customHeight="true" outlineLevel="0" collapsed="false">
      <c r="A31" s="19"/>
      <c r="B31" s="25"/>
      <c r="C31" s="19"/>
      <c r="D31" s="136"/>
      <c r="E31" s="136"/>
      <c r="F31" s="136"/>
      <c r="G31" s="136"/>
      <c r="H31" s="136"/>
      <c r="I31" s="136"/>
      <c r="J31" s="136"/>
      <c r="K31" s="136"/>
      <c r="L31" s="50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="26" customFormat="true" ht="14.4" hidden="false" customHeight="true" outlineLevel="0" collapsed="false">
      <c r="A32" s="19"/>
      <c r="B32" s="25"/>
      <c r="C32" s="19"/>
      <c r="D32" s="19"/>
      <c r="E32" s="19"/>
      <c r="F32" s="139" t="s">
        <v>32</v>
      </c>
      <c r="G32" s="19"/>
      <c r="H32" s="19"/>
      <c r="I32" s="139" t="s">
        <v>31</v>
      </c>
      <c r="J32" s="139" t="s">
        <v>33</v>
      </c>
      <c r="K32" s="19"/>
      <c r="L32" s="50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="26" customFormat="true" ht="14.4" hidden="false" customHeight="true" outlineLevel="0" collapsed="false">
      <c r="A33" s="19"/>
      <c r="B33" s="25"/>
      <c r="C33" s="19"/>
      <c r="D33" s="140" t="s">
        <v>34</v>
      </c>
      <c r="E33" s="141" t="s">
        <v>35</v>
      </c>
      <c r="F33" s="142" t="n">
        <f aca="false">ROUND((SUM(BE125:BE209)),  2)</f>
        <v>0</v>
      </c>
      <c r="G33" s="143"/>
      <c r="H33" s="143"/>
      <c r="I33" s="144" t="n">
        <v>0.2</v>
      </c>
      <c r="J33" s="142" t="n">
        <f aca="false">ROUND(((SUM(BE125:BE209))*I33),  2)</f>
        <v>0</v>
      </c>
      <c r="K33" s="19"/>
      <c r="L33" s="50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="26" customFormat="true" ht="14.4" hidden="false" customHeight="true" outlineLevel="0" collapsed="false">
      <c r="A34" s="19"/>
      <c r="B34" s="25"/>
      <c r="C34" s="19"/>
      <c r="D34" s="19"/>
      <c r="E34" s="141" t="s">
        <v>36</v>
      </c>
      <c r="F34" s="145" t="n">
        <f aca="false">ROUND((SUM(BF125:BF209)),  2)</f>
        <v>29207.87</v>
      </c>
      <c r="G34" s="19"/>
      <c r="H34" s="19"/>
      <c r="I34" s="146" t="n">
        <v>0.2</v>
      </c>
      <c r="J34" s="145" t="n">
        <f aca="false">ROUND(((SUM(BF125:BF209))*I34),  2)</f>
        <v>5841.57</v>
      </c>
      <c r="K34" s="19"/>
      <c r="L34" s="50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="26" customFormat="true" ht="14.4" hidden="true" customHeight="true" outlineLevel="0" collapsed="false">
      <c r="A35" s="19"/>
      <c r="B35" s="25"/>
      <c r="C35" s="19"/>
      <c r="D35" s="19"/>
      <c r="E35" s="125" t="s">
        <v>37</v>
      </c>
      <c r="F35" s="145" t="n">
        <f aca="false">ROUND((SUM(BG125:BG209)),  2)</f>
        <v>0</v>
      </c>
      <c r="G35" s="19"/>
      <c r="H35" s="19"/>
      <c r="I35" s="146" t="n">
        <v>0.2</v>
      </c>
      <c r="J35" s="145" t="n">
        <f aca="false">0</f>
        <v>0</v>
      </c>
      <c r="K35" s="19"/>
      <c r="L35" s="50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="26" customFormat="true" ht="14.4" hidden="true" customHeight="true" outlineLevel="0" collapsed="false">
      <c r="A36" s="19"/>
      <c r="B36" s="25"/>
      <c r="C36" s="19"/>
      <c r="D36" s="19"/>
      <c r="E36" s="125" t="s">
        <v>38</v>
      </c>
      <c r="F36" s="145" t="n">
        <f aca="false">ROUND((SUM(BH125:BH209)),  2)</f>
        <v>0</v>
      </c>
      <c r="G36" s="19"/>
      <c r="H36" s="19"/>
      <c r="I36" s="146" t="n">
        <v>0.2</v>
      </c>
      <c r="J36" s="145" t="n">
        <f aca="false">0</f>
        <v>0</v>
      </c>
      <c r="K36" s="19"/>
      <c r="L36" s="50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="26" customFormat="true" ht="14.4" hidden="true" customHeight="true" outlineLevel="0" collapsed="false">
      <c r="A37" s="19"/>
      <c r="B37" s="25"/>
      <c r="C37" s="19"/>
      <c r="D37" s="19"/>
      <c r="E37" s="141" t="s">
        <v>39</v>
      </c>
      <c r="F37" s="142" t="n">
        <f aca="false">ROUND((SUM(BI125:BI209)),  2)</f>
        <v>0</v>
      </c>
      <c r="G37" s="143"/>
      <c r="H37" s="143"/>
      <c r="I37" s="144" t="n">
        <v>0</v>
      </c>
      <c r="J37" s="142" t="n">
        <f aca="false">0</f>
        <v>0</v>
      </c>
      <c r="K37" s="19"/>
      <c r="L37" s="50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="26" customFormat="true" ht="6.95" hidden="false" customHeight="true" outlineLevel="0" collapsed="false">
      <c r="A38" s="19"/>
      <c r="B38" s="25"/>
      <c r="C38" s="19"/>
      <c r="D38" s="19"/>
      <c r="E38" s="19"/>
      <c r="F38" s="19"/>
      <c r="G38" s="19"/>
      <c r="H38" s="19"/>
      <c r="I38" s="19"/>
      <c r="J38" s="19"/>
      <c r="K38" s="19"/>
      <c r="L38" s="50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="26" customFormat="true" ht="25.45" hidden="false" customHeight="true" outlineLevel="0" collapsed="false">
      <c r="A39" s="19"/>
      <c r="B39" s="25"/>
      <c r="C39" s="147"/>
      <c r="D39" s="148" t="s">
        <v>40</v>
      </c>
      <c r="E39" s="149"/>
      <c r="F39" s="149"/>
      <c r="G39" s="150" t="s">
        <v>41</v>
      </c>
      <c r="H39" s="151" t="s">
        <v>42</v>
      </c>
      <c r="I39" s="149"/>
      <c r="J39" s="152" t="n">
        <f aca="false">SUM(J30:J37)</f>
        <v>35049.44</v>
      </c>
      <c r="K39" s="153"/>
      <c r="L39" s="50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="26" customFormat="true" ht="14.4" hidden="false" customHeight="true" outlineLevel="0" collapsed="false">
      <c r="A40" s="19"/>
      <c r="B40" s="25"/>
      <c r="C40" s="19"/>
      <c r="D40" s="19"/>
      <c r="E40" s="19"/>
      <c r="F40" s="19"/>
      <c r="G40" s="19"/>
      <c r="H40" s="19"/>
      <c r="I40" s="19"/>
      <c r="J40" s="19"/>
      <c r="K40" s="19"/>
      <c r="L40" s="50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customFormat="false" ht="14.4" hidden="false" customHeight="true" outlineLevel="0" collapsed="false">
      <c r="B41" s="6"/>
      <c r="L41" s="6"/>
    </row>
    <row r="42" customFormat="false" ht="14.4" hidden="false" customHeight="true" outlineLevel="0" collapsed="false">
      <c r="B42" s="6"/>
      <c r="L42" s="6"/>
    </row>
    <row r="43" customFormat="false" ht="14.4" hidden="false" customHeight="true" outlineLevel="0" collapsed="false">
      <c r="B43" s="6"/>
      <c r="L43" s="6"/>
    </row>
    <row r="44" customFormat="false" ht="14.4" hidden="false" customHeight="true" outlineLevel="0" collapsed="false">
      <c r="B44" s="6"/>
      <c r="L44" s="6"/>
    </row>
    <row r="45" customFormat="false" ht="14.4" hidden="false" customHeight="true" outlineLevel="0" collapsed="false">
      <c r="B45" s="6"/>
      <c r="L45" s="6"/>
    </row>
    <row r="46" customFormat="false" ht="14.4" hidden="false" customHeight="true" outlineLevel="0" collapsed="false">
      <c r="B46" s="6"/>
      <c r="L46" s="6"/>
    </row>
    <row r="47" customFormat="false" ht="14.4" hidden="false" customHeight="true" outlineLevel="0" collapsed="false">
      <c r="B47" s="6"/>
      <c r="L47" s="6"/>
    </row>
    <row r="48" customFormat="false" ht="14.4" hidden="false" customHeight="true" outlineLevel="0" collapsed="false">
      <c r="B48" s="6"/>
      <c r="L48" s="6"/>
    </row>
    <row r="49" customFormat="false" ht="14.4" hidden="false" customHeight="true" outlineLevel="0" collapsed="false">
      <c r="B49" s="6"/>
      <c r="L49" s="6"/>
    </row>
    <row r="50" s="26" customFormat="true" ht="14.4" hidden="false" customHeight="true" outlineLevel="0" collapsed="false">
      <c r="B50" s="50"/>
      <c r="D50" s="154" t="s">
        <v>43</v>
      </c>
      <c r="E50" s="155"/>
      <c r="F50" s="155"/>
      <c r="G50" s="154" t="s">
        <v>44</v>
      </c>
      <c r="H50" s="155"/>
      <c r="I50" s="155"/>
      <c r="J50" s="155"/>
      <c r="K50" s="155"/>
      <c r="L50" s="50"/>
    </row>
    <row r="51" customFormat="false" ht="12.8" hidden="false" customHeight="false" outlineLevel="0" collapsed="false">
      <c r="B51" s="6"/>
      <c r="L51" s="6"/>
    </row>
    <row r="52" customFormat="false" ht="12.8" hidden="false" customHeight="false" outlineLevel="0" collapsed="false">
      <c r="B52" s="6"/>
      <c r="L52" s="6"/>
    </row>
    <row r="53" customFormat="false" ht="12.8" hidden="false" customHeight="false" outlineLevel="0" collapsed="false">
      <c r="B53" s="6"/>
      <c r="L53" s="6"/>
    </row>
    <row r="54" customFormat="false" ht="12.8" hidden="false" customHeight="false" outlineLevel="0" collapsed="false">
      <c r="B54" s="6"/>
      <c r="L54" s="6"/>
    </row>
    <row r="55" customFormat="false" ht="12.8" hidden="false" customHeight="false" outlineLevel="0" collapsed="false">
      <c r="B55" s="6"/>
      <c r="L55" s="6"/>
    </row>
    <row r="56" customFormat="false" ht="12.8" hidden="false" customHeight="false" outlineLevel="0" collapsed="false">
      <c r="B56" s="6"/>
      <c r="L56" s="6"/>
    </row>
    <row r="57" customFormat="false" ht="12.8" hidden="false" customHeight="false" outlineLevel="0" collapsed="false">
      <c r="B57" s="6"/>
      <c r="L57" s="6"/>
    </row>
    <row r="58" customFormat="false" ht="12.8" hidden="false" customHeight="false" outlineLevel="0" collapsed="false">
      <c r="B58" s="6"/>
      <c r="L58" s="6"/>
    </row>
    <row r="59" customFormat="false" ht="12.8" hidden="false" customHeight="false" outlineLevel="0" collapsed="false">
      <c r="B59" s="6"/>
      <c r="L59" s="6"/>
    </row>
    <row r="60" customFormat="false" ht="12.8" hidden="false" customHeight="false" outlineLevel="0" collapsed="false">
      <c r="B60" s="6"/>
      <c r="L60" s="6"/>
    </row>
    <row r="61" s="26" customFormat="true" ht="12.8" hidden="false" customHeight="false" outlineLevel="0" collapsed="false">
      <c r="A61" s="19"/>
      <c r="B61" s="25"/>
      <c r="C61" s="19"/>
      <c r="D61" s="156" t="s">
        <v>45</v>
      </c>
      <c r="E61" s="157"/>
      <c r="F61" s="158" t="s">
        <v>46</v>
      </c>
      <c r="G61" s="156" t="s">
        <v>45</v>
      </c>
      <c r="H61" s="157"/>
      <c r="I61" s="157"/>
      <c r="J61" s="159" t="s">
        <v>46</v>
      </c>
      <c r="K61" s="157"/>
      <c r="L61" s="50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customFormat="false" ht="12.8" hidden="false" customHeight="false" outlineLevel="0" collapsed="false">
      <c r="B62" s="6"/>
      <c r="L62" s="6"/>
    </row>
    <row r="63" customFormat="false" ht="12.8" hidden="false" customHeight="false" outlineLevel="0" collapsed="false">
      <c r="B63" s="6"/>
      <c r="L63" s="6"/>
    </row>
    <row r="64" customFormat="false" ht="12.8" hidden="false" customHeight="false" outlineLevel="0" collapsed="false">
      <c r="B64" s="6"/>
      <c r="L64" s="6"/>
    </row>
    <row r="65" s="26" customFormat="true" ht="12.8" hidden="false" customHeight="false" outlineLevel="0" collapsed="false">
      <c r="A65" s="19"/>
      <c r="B65" s="25"/>
      <c r="C65" s="19"/>
      <c r="D65" s="154" t="s">
        <v>47</v>
      </c>
      <c r="E65" s="160"/>
      <c r="F65" s="160"/>
      <c r="G65" s="154" t="s">
        <v>48</v>
      </c>
      <c r="H65" s="160"/>
      <c r="I65" s="160"/>
      <c r="J65" s="160"/>
      <c r="K65" s="160"/>
      <c r="L65" s="50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customFormat="false" ht="12.8" hidden="false" customHeight="false" outlineLevel="0" collapsed="false">
      <c r="B66" s="6"/>
      <c r="L66" s="6"/>
    </row>
    <row r="67" customFormat="false" ht="12.8" hidden="false" customHeight="false" outlineLevel="0" collapsed="false">
      <c r="B67" s="6"/>
      <c r="L67" s="6"/>
    </row>
    <row r="68" customFormat="false" ht="12.8" hidden="false" customHeight="false" outlineLevel="0" collapsed="false">
      <c r="B68" s="6"/>
      <c r="L68" s="6"/>
    </row>
    <row r="69" customFormat="false" ht="12.8" hidden="false" customHeight="false" outlineLevel="0" collapsed="false">
      <c r="B69" s="6"/>
      <c r="L69" s="6"/>
    </row>
    <row r="70" customFormat="false" ht="12.8" hidden="false" customHeight="false" outlineLevel="0" collapsed="false">
      <c r="B70" s="6"/>
      <c r="L70" s="6"/>
    </row>
    <row r="71" customFormat="false" ht="12.8" hidden="false" customHeight="false" outlineLevel="0" collapsed="false">
      <c r="B71" s="6"/>
      <c r="L71" s="6"/>
    </row>
    <row r="72" customFormat="false" ht="12.8" hidden="false" customHeight="false" outlineLevel="0" collapsed="false">
      <c r="B72" s="6"/>
      <c r="L72" s="6"/>
    </row>
    <row r="73" customFormat="false" ht="12.8" hidden="false" customHeight="false" outlineLevel="0" collapsed="false">
      <c r="B73" s="6"/>
      <c r="L73" s="6"/>
    </row>
    <row r="74" customFormat="false" ht="12.8" hidden="false" customHeight="false" outlineLevel="0" collapsed="false">
      <c r="B74" s="6"/>
      <c r="L74" s="6"/>
    </row>
    <row r="75" customFormat="false" ht="12.8" hidden="false" customHeight="false" outlineLevel="0" collapsed="false">
      <c r="B75" s="6"/>
      <c r="L75" s="6"/>
    </row>
    <row r="76" s="26" customFormat="true" ht="12.8" hidden="false" customHeight="false" outlineLevel="0" collapsed="false">
      <c r="A76" s="19"/>
      <c r="B76" s="25"/>
      <c r="C76" s="19"/>
      <c r="D76" s="156" t="s">
        <v>45</v>
      </c>
      <c r="E76" s="157"/>
      <c r="F76" s="158" t="s">
        <v>46</v>
      </c>
      <c r="G76" s="156" t="s">
        <v>45</v>
      </c>
      <c r="H76" s="157"/>
      <c r="I76" s="157"/>
      <c r="J76" s="159" t="s">
        <v>46</v>
      </c>
      <c r="K76" s="157"/>
      <c r="L76" s="50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="26" customFormat="true" ht="14.4" hidden="false" customHeight="true" outlineLevel="0" collapsed="false">
      <c r="A77" s="19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50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81" s="26" customFormat="true" ht="6.95" hidden="false" customHeight="true" outlineLevel="0" collapsed="false">
      <c r="A81" s="19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50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="26" customFormat="true" ht="24.95" hidden="false" customHeight="true" outlineLevel="0" collapsed="false">
      <c r="A82" s="19"/>
      <c r="B82" s="20"/>
      <c r="C82" s="9" t="s">
        <v>131</v>
      </c>
      <c r="D82" s="21"/>
      <c r="E82" s="21"/>
      <c r="F82" s="21"/>
      <c r="G82" s="21"/>
      <c r="H82" s="21"/>
      <c r="I82" s="21"/>
      <c r="J82" s="21"/>
      <c r="K82" s="21"/>
      <c r="L82" s="50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="26" customFormat="true" ht="6.95" hidden="false" customHeight="true" outlineLevel="0" collapsed="false">
      <c r="A83" s="19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50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="26" customFormat="true" ht="12" hidden="false" customHeight="true" outlineLevel="0" collapsed="false">
      <c r="A84" s="19"/>
      <c r="B84" s="20"/>
      <c r="C84" s="15" t="s">
        <v>12</v>
      </c>
      <c r="D84" s="21"/>
      <c r="E84" s="21"/>
      <c r="F84" s="21"/>
      <c r="G84" s="21"/>
      <c r="H84" s="21"/>
      <c r="I84" s="21"/>
      <c r="J84" s="21"/>
      <c r="K84" s="21"/>
      <c r="L84" s="50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="26" customFormat="true" ht="16.5" hidden="false" customHeight="true" outlineLevel="0" collapsed="false">
      <c r="A85" s="19"/>
      <c r="B85" s="20"/>
      <c r="C85" s="21"/>
      <c r="D85" s="21"/>
      <c r="E85" s="165" t="str">
        <f aca="false">E7</f>
        <v>REKONŠTRUKCIA KULTÚRNEHO DOMU V OBCI NOVÝ RUSKOV</v>
      </c>
      <c r="F85" s="165"/>
      <c r="G85" s="165"/>
      <c r="H85" s="165"/>
      <c r="I85" s="21"/>
      <c r="J85" s="21"/>
      <c r="K85" s="21"/>
      <c r="L85" s="50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="26" customFormat="true" ht="12" hidden="false" customHeight="true" outlineLevel="0" collapsed="false">
      <c r="A86" s="19"/>
      <c r="B86" s="20"/>
      <c r="C86" s="15" t="s">
        <v>129</v>
      </c>
      <c r="D86" s="21"/>
      <c r="E86" s="21"/>
      <c r="F86" s="21"/>
      <c r="G86" s="21"/>
      <c r="H86" s="21"/>
      <c r="I86" s="21"/>
      <c r="J86" s="21"/>
      <c r="K86" s="21"/>
      <c r="L86" s="50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="26" customFormat="true" ht="16.5" hidden="false" customHeight="true" outlineLevel="0" collapsed="false">
      <c r="A87" s="19"/>
      <c r="B87" s="20"/>
      <c r="C87" s="21"/>
      <c r="D87" s="21"/>
      <c r="E87" s="65" t="str">
        <f aca="false">E9</f>
        <v>B 1.5 - Výmena vykurovacieho systému</v>
      </c>
      <c r="F87" s="65"/>
      <c r="G87" s="65"/>
      <c r="H87" s="65"/>
      <c r="I87" s="21"/>
      <c r="J87" s="21"/>
      <c r="K87" s="21"/>
      <c r="L87" s="50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="26" customFormat="true" ht="6.95" hidden="false" customHeight="true" outlineLevel="0" collapsed="false">
      <c r="A88" s="19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50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="26" customFormat="true" ht="12" hidden="false" customHeight="true" outlineLevel="0" collapsed="false">
      <c r="A89" s="19"/>
      <c r="B89" s="20"/>
      <c r="C89" s="15" t="s">
        <v>16</v>
      </c>
      <c r="D89" s="21"/>
      <c r="E89" s="21"/>
      <c r="F89" s="16" t="str">
        <f aca="false">F12</f>
        <v>obec Veľký Ruskov</v>
      </c>
      <c r="G89" s="21"/>
      <c r="H89" s="21"/>
      <c r="I89" s="15" t="s">
        <v>18</v>
      </c>
      <c r="J89" s="166" t="str">
        <f aca="false">IF(J12="","",J12)</f>
        <v>12. 2022</v>
      </c>
      <c r="K89" s="21"/>
      <c r="L89" s="50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="26" customFormat="true" ht="6.95" hidden="false" customHeight="true" outlineLevel="0" collapsed="false">
      <c r="A90" s="19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50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="26" customFormat="true" ht="25.65" hidden="false" customHeight="true" outlineLevel="0" collapsed="false">
      <c r="A91" s="19"/>
      <c r="B91" s="20"/>
      <c r="C91" s="15" t="s">
        <v>20</v>
      </c>
      <c r="D91" s="21"/>
      <c r="E91" s="21"/>
      <c r="F91" s="16" t="str">
        <f aca="false">E15</f>
        <v>obec Nový Ruskov</v>
      </c>
      <c r="G91" s="21"/>
      <c r="H91" s="21"/>
      <c r="I91" s="15" t="s">
        <v>26</v>
      </c>
      <c r="J91" s="167" t="str">
        <f aca="false">E21</f>
        <v>Ing. Pavol Fedorčák, PhD.</v>
      </c>
      <c r="K91" s="21"/>
      <c r="L91" s="50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="26" customFormat="true" ht="15.15" hidden="false" customHeight="true" outlineLevel="0" collapsed="false">
      <c r="A92" s="19"/>
      <c r="B92" s="20"/>
      <c r="C92" s="15" t="s">
        <v>24</v>
      </c>
      <c r="D92" s="21"/>
      <c r="E92" s="21"/>
      <c r="F92" s="16" t="str">
        <f aca="false">IF(E18="","",E18)</f>
        <v> </v>
      </c>
      <c r="G92" s="21"/>
      <c r="H92" s="21"/>
      <c r="I92" s="15" t="s">
        <v>28</v>
      </c>
      <c r="J92" s="167" t="str">
        <f aca="false">E24</f>
        <v>Ing. Peter Antol</v>
      </c>
      <c r="K92" s="21"/>
      <c r="L92" s="50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="26" customFormat="true" ht="10.3" hidden="false" customHeight="true" outlineLevel="0" collapsed="false">
      <c r="A93" s="19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50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="26" customFormat="true" ht="29.3" hidden="false" customHeight="true" outlineLevel="0" collapsed="false">
      <c r="A94" s="19"/>
      <c r="B94" s="20"/>
      <c r="C94" s="168" t="s">
        <v>132</v>
      </c>
      <c r="D94" s="169"/>
      <c r="E94" s="169"/>
      <c r="F94" s="169"/>
      <c r="G94" s="169"/>
      <c r="H94" s="169"/>
      <c r="I94" s="169"/>
      <c r="J94" s="170" t="s">
        <v>133</v>
      </c>
      <c r="K94" s="169"/>
      <c r="L94" s="50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="26" customFormat="true" ht="10.3" hidden="false" customHeight="true" outlineLevel="0" collapsed="false">
      <c r="A95" s="19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50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="26" customFormat="true" ht="22.8" hidden="false" customHeight="true" outlineLevel="0" collapsed="false">
      <c r="A96" s="19"/>
      <c r="B96" s="20"/>
      <c r="C96" s="171" t="s">
        <v>134</v>
      </c>
      <c r="D96" s="21"/>
      <c r="E96" s="21"/>
      <c r="F96" s="21"/>
      <c r="G96" s="21"/>
      <c r="H96" s="21"/>
      <c r="I96" s="21"/>
      <c r="J96" s="172" t="n">
        <f aca="false">J125</f>
        <v>29207.87</v>
      </c>
      <c r="K96" s="21"/>
      <c r="L96" s="50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U96" s="3" t="s">
        <v>135</v>
      </c>
    </row>
    <row r="97" s="173" customFormat="true" ht="24.95" hidden="false" customHeight="true" outlineLevel="0" collapsed="false">
      <c r="B97" s="174"/>
      <c r="C97" s="175"/>
      <c r="D97" s="176" t="s">
        <v>136</v>
      </c>
      <c r="E97" s="177"/>
      <c r="F97" s="177"/>
      <c r="G97" s="177"/>
      <c r="H97" s="177"/>
      <c r="I97" s="177"/>
      <c r="J97" s="178" t="n">
        <f aca="false">J126</f>
        <v>379.07</v>
      </c>
      <c r="K97" s="175"/>
      <c r="L97" s="179"/>
    </row>
    <row r="98" s="180" customFormat="true" ht="19.95" hidden="false" customHeight="true" outlineLevel="0" collapsed="false">
      <c r="B98" s="181"/>
      <c r="C98" s="182"/>
      <c r="D98" s="183" t="s">
        <v>138</v>
      </c>
      <c r="E98" s="184"/>
      <c r="F98" s="184"/>
      <c r="G98" s="184"/>
      <c r="H98" s="184"/>
      <c r="I98" s="184"/>
      <c r="J98" s="185" t="n">
        <f aca="false">J127</f>
        <v>379.07</v>
      </c>
      <c r="K98" s="182"/>
      <c r="L98" s="186"/>
    </row>
    <row r="99" s="173" customFormat="true" ht="24.95" hidden="false" customHeight="true" outlineLevel="0" collapsed="false">
      <c r="B99" s="174"/>
      <c r="C99" s="175"/>
      <c r="D99" s="176" t="s">
        <v>140</v>
      </c>
      <c r="E99" s="177"/>
      <c r="F99" s="177"/>
      <c r="G99" s="177"/>
      <c r="H99" s="177"/>
      <c r="I99" s="177"/>
      <c r="J99" s="178" t="n">
        <f aca="false">J136</f>
        <v>27393.77</v>
      </c>
      <c r="K99" s="175"/>
      <c r="L99" s="179"/>
    </row>
    <row r="100" s="180" customFormat="true" ht="19.95" hidden="false" customHeight="true" outlineLevel="0" collapsed="false">
      <c r="B100" s="181"/>
      <c r="C100" s="182"/>
      <c r="D100" s="183" t="s">
        <v>320</v>
      </c>
      <c r="E100" s="184"/>
      <c r="F100" s="184"/>
      <c r="G100" s="184"/>
      <c r="H100" s="184"/>
      <c r="I100" s="184"/>
      <c r="J100" s="185" t="n">
        <f aca="false">J137</f>
        <v>1515.96</v>
      </c>
      <c r="K100" s="182"/>
      <c r="L100" s="186"/>
    </row>
    <row r="101" s="180" customFormat="true" ht="19.95" hidden="false" customHeight="true" outlineLevel="0" collapsed="false">
      <c r="B101" s="181"/>
      <c r="C101" s="182"/>
      <c r="D101" s="183" t="s">
        <v>831</v>
      </c>
      <c r="E101" s="184"/>
      <c r="F101" s="184"/>
      <c r="G101" s="184"/>
      <c r="H101" s="184"/>
      <c r="I101" s="184"/>
      <c r="J101" s="185" t="n">
        <f aca="false">J147</f>
        <v>3116.85</v>
      </c>
      <c r="K101" s="182"/>
      <c r="L101" s="186"/>
    </row>
    <row r="102" s="180" customFormat="true" ht="19.95" hidden="false" customHeight="true" outlineLevel="0" collapsed="false">
      <c r="B102" s="181"/>
      <c r="C102" s="182"/>
      <c r="D102" s="183" t="s">
        <v>832</v>
      </c>
      <c r="E102" s="184"/>
      <c r="F102" s="184"/>
      <c r="G102" s="184"/>
      <c r="H102" s="184"/>
      <c r="I102" s="184"/>
      <c r="J102" s="185" t="n">
        <f aca="false">J160</f>
        <v>1454.66</v>
      </c>
      <c r="K102" s="182"/>
      <c r="L102" s="186"/>
    </row>
    <row r="103" s="180" customFormat="true" ht="19.95" hidden="false" customHeight="true" outlineLevel="0" collapsed="false">
      <c r="B103" s="181"/>
      <c r="C103" s="182"/>
      <c r="D103" s="183" t="s">
        <v>833</v>
      </c>
      <c r="E103" s="184"/>
      <c r="F103" s="184"/>
      <c r="G103" s="184"/>
      <c r="H103" s="184"/>
      <c r="I103" s="184"/>
      <c r="J103" s="185" t="n">
        <f aca="false">J177</f>
        <v>21306.3</v>
      </c>
      <c r="K103" s="182"/>
      <c r="L103" s="186"/>
    </row>
    <row r="104" s="173" customFormat="true" ht="24.95" hidden="false" customHeight="true" outlineLevel="0" collapsed="false">
      <c r="B104" s="174"/>
      <c r="C104" s="175"/>
      <c r="D104" s="176" t="s">
        <v>834</v>
      </c>
      <c r="E104" s="177"/>
      <c r="F104" s="177"/>
      <c r="G104" s="177"/>
      <c r="H104" s="177"/>
      <c r="I104" s="177"/>
      <c r="J104" s="178" t="n">
        <f aca="false">J204</f>
        <v>0</v>
      </c>
      <c r="K104" s="175"/>
      <c r="L104" s="179"/>
    </row>
    <row r="105" s="173" customFormat="true" ht="24.95" hidden="false" customHeight="true" outlineLevel="0" collapsed="false">
      <c r="B105" s="174"/>
      <c r="C105" s="175"/>
      <c r="D105" s="176" t="s">
        <v>835</v>
      </c>
      <c r="E105" s="177"/>
      <c r="F105" s="177"/>
      <c r="G105" s="177"/>
      <c r="H105" s="177"/>
      <c r="I105" s="177"/>
      <c r="J105" s="178" t="n">
        <f aca="false">J205</f>
        <v>1435.03</v>
      </c>
      <c r="K105" s="175"/>
      <c r="L105" s="179"/>
    </row>
    <row r="106" s="26" customFormat="true" ht="21.85" hidden="false" customHeight="true" outlineLevel="0" collapsed="false">
      <c r="A106" s="19"/>
      <c r="B106" s="20"/>
      <c r="C106" s="21"/>
      <c r="D106" s="21"/>
      <c r="E106" s="21"/>
      <c r="F106" s="21"/>
      <c r="G106" s="21"/>
      <c r="H106" s="21"/>
      <c r="I106" s="21"/>
      <c r="J106" s="21"/>
      <c r="K106" s="21"/>
      <c r="L106" s="50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</row>
    <row r="107" s="26" customFormat="true" ht="6.95" hidden="false" customHeight="true" outlineLevel="0" collapsed="false">
      <c r="A107" s="19"/>
      <c r="B107" s="53"/>
      <c r="C107" s="54"/>
      <c r="D107" s="54"/>
      <c r="E107" s="54"/>
      <c r="F107" s="54"/>
      <c r="G107" s="54"/>
      <c r="H107" s="54"/>
      <c r="I107" s="54"/>
      <c r="J107" s="54"/>
      <c r="K107" s="54"/>
      <c r="L107" s="50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</row>
    <row r="111" s="26" customFormat="true" ht="6.95" hidden="false" customHeight="true" outlineLevel="0" collapsed="false">
      <c r="A111" s="19"/>
      <c r="B111" s="55"/>
      <c r="C111" s="56"/>
      <c r="D111" s="56"/>
      <c r="E111" s="56"/>
      <c r="F111" s="56"/>
      <c r="G111" s="56"/>
      <c r="H111" s="56"/>
      <c r="I111" s="56"/>
      <c r="J111" s="56"/>
      <c r="K111" s="56"/>
      <c r="L111" s="50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="26" customFormat="true" ht="24.95" hidden="false" customHeight="true" outlineLevel="0" collapsed="false">
      <c r="A112" s="19"/>
      <c r="B112" s="20"/>
      <c r="C112" s="9" t="s">
        <v>144</v>
      </c>
      <c r="D112" s="21"/>
      <c r="E112" s="21"/>
      <c r="F112" s="21"/>
      <c r="G112" s="21"/>
      <c r="H112" s="21"/>
      <c r="I112" s="21"/>
      <c r="J112" s="21"/>
      <c r="K112" s="21"/>
      <c r="L112" s="50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="26" customFormat="true" ht="6.95" hidden="false" customHeight="true" outlineLevel="0" collapsed="false">
      <c r="A113" s="19"/>
      <c r="B113" s="20"/>
      <c r="C113" s="21"/>
      <c r="D113" s="21"/>
      <c r="E113" s="21"/>
      <c r="F113" s="21"/>
      <c r="G113" s="21"/>
      <c r="H113" s="21"/>
      <c r="I113" s="21"/>
      <c r="J113" s="21"/>
      <c r="K113" s="21"/>
      <c r="L113" s="50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="26" customFormat="true" ht="12" hidden="false" customHeight="true" outlineLevel="0" collapsed="false">
      <c r="A114" s="19"/>
      <c r="B114" s="20"/>
      <c r="C114" s="15" t="s">
        <v>12</v>
      </c>
      <c r="D114" s="21"/>
      <c r="E114" s="21"/>
      <c r="F114" s="21"/>
      <c r="G114" s="21"/>
      <c r="H114" s="21"/>
      <c r="I114" s="21"/>
      <c r="J114" s="21"/>
      <c r="K114" s="21"/>
      <c r="L114" s="50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="26" customFormat="true" ht="16.5" hidden="false" customHeight="true" outlineLevel="0" collapsed="false">
      <c r="A115" s="19"/>
      <c r="B115" s="20"/>
      <c r="C115" s="21"/>
      <c r="D115" s="21"/>
      <c r="E115" s="165" t="str">
        <f aca="false">E7</f>
        <v>REKONŠTRUKCIA KULTÚRNEHO DOMU V OBCI NOVÝ RUSKOV</v>
      </c>
      <c r="F115" s="165"/>
      <c r="G115" s="165"/>
      <c r="H115" s="165"/>
      <c r="I115" s="21"/>
      <c r="J115" s="21"/>
      <c r="K115" s="21"/>
      <c r="L115" s="50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="26" customFormat="true" ht="12" hidden="false" customHeight="true" outlineLevel="0" collapsed="false">
      <c r="A116" s="19"/>
      <c r="B116" s="20"/>
      <c r="C116" s="15" t="s">
        <v>129</v>
      </c>
      <c r="D116" s="21"/>
      <c r="E116" s="21"/>
      <c r="F116" s="21"/>
      <c r="G116" s="21"/>
      <c r="H116" s="21"/>
      <c r="I116" s="21"/>
      <c r="J116" s="21"/>
      <c r="K116" s="21"/>
      <c r="L116" s="50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="26" customFormat="true" ht="16.5" hidden="false" customHeight="true" outlineLevel="0" collapsed="false">
      <c r="A117" s="19"/>
      <c r="B117" s="20"/>
      <c r="C117" s="21"/>
      <c r="D117" s="21"/>
      <c r="E117" s="65" t="str">
        <f aca="false">E9</f>
        <v>B 1.5 - Výmena vykurovacieho systému</v>
      </c>
      <c r="F117" s="65"/>
      <c r="G117" s="65"/>
      <c r="H117" s="65"/>
      <c r="I117" s="21"/>
      <c r="J117" s="21"/>
      <c r="K117" s="21"/>
      <c r="L117" s="50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="26" customFormat="true" ht="6.95" hidden="false" customHeight="true" outlineLevel="0" collapsed="false">
      <c r="A118" s="19"/>
      <c r="B118" s="20"/>
      <c r="C118" s="21"/>
      <c r="D118" s="21"/>
      <c r="E118" s="21"/>
      <c r="F118" s="21"/>
      <c r="G118" s="21"/>
      <c r="H118" s="21"/>
      <c r="I118" s="21"/>
      <c r="J118" s="21"/>
      <c r="K118" s="21"/>
      <c r="L118" s="50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</row>
    <row r="119" s="26" customFormat="true" ht="12" hidden="false" customHeight="true" outlineLevel="0" collapsed="false">
      <c r="A119" s="19"/>
      <c r="B119" s="20"/>
      <c r="C119" s="15" t="s">
        <v>16</v>
      </c>
      <c r="D119" s="21"/>
      <c r="E119" s="21"/>
      <c r="F119" s="16" t="str">
        <f aca="false">F12</f>
        <v>obec Veľký Ruskov</v>
      </c>
      <c r="G119" s="21"/>
      <c r="H119" s="21"/>
      <c r="I119" s="15" t="s">
        <v>18</v>
      </c>
      <c r="J119" s="166" t="str">
        <f aca="false">IF(J12="","",J12)</f>
        <v>12. 2022</v>
      </c>
      <c r="K119" s="21"/>
      <c r="L119" s="50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="26" customFormat="true" ht="6.95" hidden="false" customHeight="true" outlineLevel="0" collapsed="false">
      <c r="A120" s="19"/>
      <c r="B120" s="20"/>
      <c r="C120" s="21"/>
      <c r="D120" s="21"/>
      <c r="E120" s="21"/>
      <c r="F120" s="21"/>
      <c r="G120" s="21"/>
      <c r="H120" s="21"/>
      <c r="I120" s="21"/>
      <c r="J120" s="21"/>
      <c r="K120" s="21"/>
      <c r="L120" s="50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="26" customFormat="true" ht="25.65" hidden="false" customHeight="true" outlineLevel="0" collapsed="false">
      <c r="A121" s="19"/>
      <c r="B121" s="20"/>
      <c r="C121" s="15" t="s">
        <v>20</v>
      </c>
      <c r="D121" s="21"/>
      <c r="E121" s="21"/>
      <c r="F121" s="16" t="str">
        <f aca="false">E15</f>
        <v>obec Nový Ruskov</v>
      </c>
      <c r="G121" s="21"/>
      <c r="H121" s="21"/>
      <c r="I121" s="15" t="s">
        <v>26</v>
      </c>
      <c r="J121" s="167" t="str">
        <f aca="false">E21</f>
        <v>Ing. Pavol Fedorčák, PhD.</v>
      </c>
      <c r="K121" s="21"/>
      <c r="L121" s="50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="26" customFormat="true" ht="15.15" hidden="false" customHeight="true" outlineLevel="0" collapsed="false">
      <c r="A122" s="19"/>
      <c r="B122" s="20"/>
      <c r="C122" s="15" t="s">
        <v>24</v>
      </c>
      <c r="D122" s="21"/>
      <c r="E122" s="21"/>
      <c r="F122" s="16" t="str">
        <f aca="false">IF(E18="","",E18)</f>
        <v> </v>
      </c>
      <c r="G122" s="21"/>
      <c r="H122" s="21"/>
      <c r="I122" s="15" t="s">
        <v>28</v>
      </c>
      <c r="J122" s="167" t="str">
        <f aca="false">E24</f>
        <v>Ing. Peter Antol</v>
      </c>
      <c r="K122" s="21"/>
      <c r="L122" s="50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="26" customFormat="true" ht="10.3" hidden="false" customHeight="true" outlineLevel="0" collapsed="false">
      <c r="A123" s="19"/>
      <c r="B123" s="20"/>
      <c r="C123" s="21"/>
      <c r="D123" s="21"/>
      <c r="E123" s="21"/>
      <c r="F123" s="21"/>
      <c r="G123" s="21"/>
      <c r="H123" s="21"/>
      <c r="I123" s="21"/>
      <c r="J123" s="21"/>
      <c r="K123" s="21"/>
      <c r="L123" s="50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</row>
    <row r="124" s="194" customFormat="true" ht="29.3" hidden="false" customHeight="true" outlineLevel="0" collapsed="false">
      <c r="A124" s="187"/>
      <c r="B124" s="188"/>
      <c r="C124" s="189" t="s">
        <v>145</v>
      </c>
      <c r="D124" s="190" t="s">
        <v>55</v>
      </c>
      <c r="E124" s="190" t="s">
        <v>51</v>
      </c>
      <c r="F124" s="190" t="s">
        <v>52</v>
      </c>
      <c r="G124" s="190" t="s">
        <v>146</v>
      </c>
      <c r="H124" s="190" t="s">
        <v>147</v>
      </c>
      <c r="I124" s="190" t="s">
        <v>148</v>
      </c>
      <c r="J124" s="191" t="s">
        <v>133</v>
      </c>
      <c r="K124" s="192" t="s">
        <v>149</v>
      </c>
      <c r="L124" s="193"/>
      <c r="M124" s="83"/>
      <c r="N124" s="84" t="s">
        <v>34</v>
      </c>
      <c r="O124" s="84" t="s">
        <v>150</v>
      </c>
      <c r="P124" s="84" t="s">
        <v>151</v>
      </c>
      <c r="Q124" s="84" t="s">
        <v>152</v>
      </c>
      <c r="R124" s="84" t="s">
        <v>153</v>
      </c>
      <c r="S124" s="84" t="s">
        <v>154</v>
      </c>
      <c r="T124" s="85" t="s">
        <v>155</v>
      </c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7"/>
      <c r="AE124" s="187"/>
    </row>
    <row r="125" s="26" customFormat="true" ht="22.8" hidden="false" customHeight="true" outlineLevel="0" collapsed="false">
      <c r="A125" s="19"/>
      <c r="B125" s="20"/>
      <c r="C125" s="91" t="s">
        <v>134</v>
      </c>
      <c r="D125" s="21"/>
      <c r="E125" s="21"/>
      <c r="F125" s="21"/>
      <c r="G125" s="21"/>
      <c r="H125" s="21"/>
      <c r="I125" s="21"/>
      <c r="J125" s="195" t="n">
        <f aca="false">BK125</f>
        <v>29207.87</v>
      </c>
      <c r="K125" s="21"/>
      <c r="L125" s="25"/>
      <c r="M125" s="86"/>
      <c r="N125" s="196"/>
      <c r="O125" s="87"/>
      <c r="P125" s="197" t="n">
        <f aca="false">P126+P136+P204+P205</f>
        <v>297.580669</v>
      </c>
      <c r="Q125" s="87"/>
      <c r="R125" s="197" t="n">
        <f aca="false">R126+R136+R204+R205</f>
        <v>1.741149</v>
      </c>
      <c r="S125" s="87"/>
      <c r="T125" s="198" t="n">
        <f aca="false">T126+T136+T204+T205</f>
        <v>3.90093</v>
      </c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T125" s="3" t="s">
        <v>69</v>
      </c>
      <c r="AU125" s="3" t="s">
        <v>135</v>
      </c>
      <c r="BK125" s="199" t="n">
        <f aca="false">BK126+BK136+BK204+BK205</f>
        <v>29207.87</v>
      </c>
    </row>
    <row r="126" s="200" customFormat="true" ht="25.9" hidden="false" customHeight="true" outlineLevel="0" collapsed="false">
      <c r="B126" s="201"/>
      <c r="C126" s="202"/>
      <c r="D126" s="203" t="s">
        <v>69</v>
      </c>
      <c r="E126" s="204" t="s">
        <v>156</v>
      </c>
      <c r="F126" s="204" t="s">
        <v>157</v>
      </c>
      <c r="G126" s="202"/>
      <c r="H126" s="202"/>
      <c r="I126" s="202"/>
      <c r="J126" s="205" t="n">
        <f aca="false">BK126</f>
        <v>379.07</v>
      </c>
      <c r="K126" s="202"/>
      <c r="L126" s="206"/>
      <c r="M126" s="207"/>
      <c r="N126" s="208"/>
      <c r="O126" s="208"/>
      <c r="P126" s="209" t="n">
        <f aca="false">P127</f>
        <v>18.00679</v>
      </c>
      <c r="Q126" s="208"/>
      <c r="R126" s="209" t="n">
        <f aca="false">R127</f>
        <v>0.06826</v>
      </c>
      <c r="S126" s="208"/>
      <c r="T126" s="210" t="n">
        <f aca="false">T127</f>
        <v>3.876</v>
      </c>
      <c r="AR126" s="211" t="s">
        <v>78</v>
      </c>
      <c r="AT126" s="212" t="s">
        <v>69</v>
      </c>
      <c r="AU126" s="212" t="s">
        <v>70</v>
      </c>
      <c r="AY126" s="211" t="s">
        <v>158</v>
      </c>
      <c r="BK126" s="213" t="n">
        <f aca="false">BK127</f>
        <v>379.07</v>
      </c>
    </row>
    <row r="127" s="200" customFormat="true" ht="22.8" hidden="false" customHeight="true" outlineLevel="0" collapsed="false">
      <c r="B127" s="201"/>
      <c r="C127" s="202"/>
      <c r="D127" s="203" t="s">
        <v>69</v>
      </c>
      <c r="E127" s="214" t="s">
        <v>187</v>
      </c>
      <c r="F127" s="214" t="s">
        <v>192</v>
      </c>
      <c r="G127" s="202"/>
      <c r="H127" s="202"/>
      <c r="I127" s="202"/>
      <c r="J127" s="215" t="n">
        <f aca="false">BK127</f>
        <v>379.07</v>
      </c>
      <c r="K127" s="202"/>
      <c r="L127" s="206"/>
      <c r="M127" s="207"/>
      <c r="N127" s="208"/>
      <c r="O127" s="208"/>
      <c r="P127" s="209" t="n">
        <f aca="false">SUM(P128:P135)</f>
        <v>18.00679</v>
      </c>
      <c r="Q127" s="208"/>
      <c r="R127" s="209" t="n">
        <f aca="false">SUM(R128:R135)</f>
        <v>0.06826</v>
      </c>
      <c r="S127" s="208"/>
      <c r="T127" s="210" t="n">
        <f aca="false">SUM(T128:T135)</f>
        <v>3.876</v>
      </c>
      <c r="AR127" s="211" t="s">
        <v>78</v>
      </c>
      <c r="AT127" s="212" t="s">
        <v>69</v>
      </c>
      <c r="AU127" s="212" t="s">
        <v>78</v>
      </c>
      <c r="AY127" s="211" t="s">
        <v>158</v>
      </c>
      <c r="BK127" s="213" t="n">
        <f aca="false">SUM(BK128:BK135)</f>
        <v>379.07</v>
      </c>
    </row>
    <row r="128" s="26" customFormat="true" ht="24.15" hidden="false" customHeight="true" outlineLevel="0" collapsed="false">
      <c r="A128" s="19"/>
      <c r="B128" s="20"/>
      <c r="C128" s="216" t="s">
        <v>836</v>
      </c>
      <c r="D128" s="216" t="s">
        <v>162</v>
      </c>
      <c r="E128" s="217" t="s">
        <v>837</v>
      </c>
      <c r="F128" s="218" t="s">
        <v>838</v>
      </c>
      <c r="G128" s="219" t="s">
        <v>165</v>
      </c>
      <c r="H128" s="220" t="n">
        <v>18</v>
      </c>
      <c r="I128" s="221" t="n">
        <v>5.02</v>
      </c>
      <c r="J128" s="221" t="n">
        <f aca="false">ROUND(I128*H128,2)</f>
        <v>90.36</v>
      </c>
      <c r="K128" s="222"/>
      <c r="L128" s="25"/>
      <c r="M128" s="223"/>
      <c r="N128" s="224" t="s">
        <v>36</v>
      </c>
      <c r="O128" s="225" t="n">
        <v>0.13828</v>
      </c>
      <c r="P128" s="225" t="n">
        <f aca="false">O128*H128</f>
        <v>2.48904</v>
      </c>
      <c r="Q128" s="225" t="n">
        <v>0.00192</v>
      </c>
      <c r="R128" s="225" t="n">
        <f aca="false">Q128*H128</f>
        <v>0.03456</v>
      </c>
      <c r="S128" s="225" t="n">
        <v>0</v>
      </c>
      <c r="T128" s="226" t="n">
        <f aca="false">S128*H128</f>
        <v>0</v>
      </c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R128" s="227" t="s">
        <v>166</v>
      </c>
      <c r="AT128" s="227" t="s">
        <v>162</v>
      </c>
      <c r="AU128" s="227" t="s">
        <v>161</v>
      </c>
      <c r="AY128" s="3" t="s">
        <v>158</v>
      </c>
      <c r="BE128" s="228" t="n">
        <f aca="false">IF(N128="základná",J128,0)</f>
        <v>0</v>
      </c>
      <c r="BF128" s="228" t="n">
        <f aca="false">IF(N128="znížená",J128,0)</f>
        <v>90.36</v>
      </c>
      <c r="BG128" s="228" t="n">
        <f aca="false">IF(N128="zákl. prenesená",J128,0)</f>
        <v>0</v>
      </c>
      <c r="BH128" s="228" t="n">
        <f aca="false">IF(N128="zníž. prenesená",J128,0)</f>
        <v>0</v>
      </c>
      <c r="BI128" s="228" t="n">
        <f aca="false">IF(N128="nulová",J128,0)</f>
        <v>0</v>
      </c>
      <c r="BJ128" s="3" t="s">
        <v>161</v>
      </c>
      <c r="BK128" s="228" t="n">
        <f aca="false">ROUND(I128*H128,2)</f>
        <v>90.36</v>
      </c>
      <c r="BL128" s="3" t="s">
        <v>166</v>
      </c>
      <c r="BM128" s="227" t="s">
        <v>839</v>
      </c>
    </row>
    <row r="129" s="26" customFormat="true" ht="24.15" hidden="false" customHeight="true" outlineLevel="0" collapsed="false">
      <c r="A129" s="19"/>
      <c r="B129" s="20"/>
      <c r="C129" s="216" t="s">
        <v>840</v>
      </c>
      <c r="D129" s="216" t="s">
        <v>162</v>
      </c>
      <c r="E129" s="217" t="s">
        <v>841</v>
      </c>
      <c r="F129" s="218" t="s">
        <v>842</v>
      </c>
      <c r="G129" s="219" t="s">
        <v>165</v>
      </c>
      <c r="H129" s="220" t="n">
        <v>10</v>
      </c>
      <c r="I129" s="221" t="n">
        <v>7.38</v>
      </c>
      <c r="J129" s="221" t="n">
        <f aca="false">ROUND(I129*H129,2)</f>
        <v>73.8</v>
      </c>
      <c r="K129" s="222"/>
      <c r="L129" s="25"/>
      <c r="M129" s="223"/>
      <c r="N129" s="224" t="s">
        <v>36</v>
      </c>
      <c r="O129" s="225" t="n">
        <v>0.257</v>
      </c>
      <c r="P129" s="225" t="n">
        <f aca="false">O129*H129</f>
        <v>2.57</v>
      </c>
      <c r="Q129" s="225" t="n">
        <v>0.00337</v>
      </c>
      <c r="R129" s="225" t="n">
        <f aca="false">Q129*H129</f>
        <v>0.0337</v>
      </c>
      <c r="S129" s="225" t="n">
        <v>0</v>
      </c>
      <c r="T129" s="226" t="n">
        <f aca="false">S129*H129</f>
        <v>0</v>
      </c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R129" s="227" t="s">
        <v>166</v>
      </c>
      <c r="AT129" s="227" t="s">
        <v>162</v>
      </c>
      <c r="AU129" s="227" t="s">
        <v>161</v>
      </c>
      <c r="AY129" s="3" t="s">
        <v>158</v>
      </c>
      <c r="BE129" s="228" t="n">
        <f aca="false">IF(N129="základná",J129,0)</f>
        <v>0</v>
      </c>
      <c r="BF129" s="228" t="n">
        <f aca="false">IF(N129="znížená",J129,0)</f>
        <v>73.8</v>
      </c>
      <c r="BG129" s="228" t="n">
        <f aca="false">IF(N129="zákl. prenesená",J129,0)</f>
        <v>0</v>
      </c>
      <c r="BH129" s="228" t="n">
        <f aca="false">IF(N129="zníž. prenesená",J129,0)</f>
        <v>0</v>
      </c>
      <c r="BI129" s="228" t="n">
        <f aca="false">IF(N129="nulová",J129,0)</f>
        <v>0</v>
      </c>
      <c r="BJ129" s="3" t="s">
        <v>161</v>
      </c>
      <c r="BK129" s="228" t="n">
        <f aca="false">ROUND(I129*H129,2)</f>
        <v>73.8</v>
      </c>
      <c r="BL129" s="3" t="s">
        <v>166</v>
      </c>
      <c r="BM129" s="227" t="s">
        <v>843</v>
      </c>
    </row>
    <row r="130" s="26" customFormat="true" ht="24.15" hidden="false" customHeight="true" outlineLevel="0" collapsed="false">
      <c r="A130" s="19"/>
      <c r="B130" s="20"/>
      <c r="C130" s="216" t="s">
        <v>844</v>
      </c>
      <c r="D130" s="216" t="s">
        <v>162</v>
      </c>
      <c r="E130" s="217" t="s">
        <v>845</v>
      </c>
      <c r="F130" s="218" t="s">
        <v>846</v>
      </c>
      <c r="G130" s="219" t="s">
        <v>327</v>
      </c>
      <c r="H130" s="220" t="n">
        <v>2</v>
      </c>
      <c r="I130" s="221" t="n">
        <v>83.62</v>
      </c>
      <c r="J130" s="221" t="n">
        <f aca="false">ROUND(I130*H130,2)</f>
        <v>167.24</v>
      </c>
      <c r="K130" s="222"/>
      <c r="L130" s="25"/>
      <c r="M130" s="223"/>
      <c r="N130" s="224" t="s">
        <v>36</v>
      </c>
      <c r="O130" s="225" t="n">
        <v>5.41</v>
      </c>
      <c r="P130" s="225" t="n">
        <f aca="false">O130*H130</f>
        <v>10.82</v>
      </c>
      <c r="Q130" s="225" t="n">
        <v>0</v>
      </c>
      <c r="R130" s="225" t="n">
        <f aca="false">Q130*H130</f>
        <v>0</v>
      </c>
      <c r="S130" s="225" t="n">
        <v>1.875</v>
      </c>
      <c r="T130" s="226" t="n">
        <f aca="false">S130*H130</f>
        <v>3.75</v>
      </c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R130" s="227" t="s">
        <v>166</v>
      </c>
      <c r="AT130" s="227" t="s">
        <v>162</v>
      </c>
      <c r="AU130" s="227" t="s">
        <v>161</v>
      </c>
      <c r="AY130" s="3" t="s">
        <v>158</v>
      </c>
      <c r="BE130" s="228" t="n">
        <f aca="false">IF(N130="základná",J130,0)</f>
        <v>0</v>
      </c>
      <c r="BF130" s="228" t="n">
        <f aca="false">IF(N130="znížená",J130,0)</f>
        <v>167.24</v>
      </c>
      <c r="BG130" s="228" t="n">
        <f aca="false">IF(N130="zákl. prenesená",J130,0)</f>
        <v>0</v>
      </c>
      <c r="BH130" s="228" t="n">
        <f aca="false">IF(N130="zníž. prenesená",J130,0)</f>
        <v>0</v>
      </c>
      <c r="BI130" s="228" t="n">
        <f aca="false">IF(N130="nulová",J130,0)</f>
        <v>0</v>
      </c>
      <c r="BJ130" s="3" t="s">
        <v>161</v>
      </c>
      <c r="BK130" s="228" t="n">
        <f aca="false">ROUND(I130*H130,2)</f>
        <v>167.24</v>
      </c>
      <c r="BL130" s="3" t="s">
        <v>166</v>
      </c>
      <c r="BM130" s="227" t="s">
        <v>847</v>
      </c>
    </row>
    <row r="131" s="26" customFormat="true" ht="24.15" hidden="false" customHeight="true" outlineLevel="0" collapsed="false">
      <c r="A131" s="19"/>
      <c r="B131" s="20"/>
      <c r="C131" s="216" t="s">
        <v>78</v>
      </c>
      <c r="D131" s="216" t="s">
        <v>162</v>
      </c>
      <c r="E131" s="217" t="s">
        <v>848</v>
      </c>
      <c r="F131" s="218" t="s">
        <v>849</v>
      </c>
      <c r="G131" s="219" t="s">
        <v>217</v>
      </c>
      <c r="H131" s="220" t="n">
        <v>5</v>
      </c>
      <c r="I131" s="221" t="n">
        <v>3.2</v>
      </c>
      <c r="J131" s="221" t="n">
        <f aca="false">ROUND(I131*H131,2)</f>
        <v>16</v>
      </c>
      <c r="K131" s="222"/>
      <c r="L131" s="25"/>
      <c r="M131" s="223"/>
      <c r="N131" s="224" t="s">
        <v>36</v>
      </c>
      <c r="O131" s="225" t="n">
        <v>0</v>
      </c>
      <c r="P131" s="225" t="n">
        <f aca="false">O131*H131</f>
        <v>0</v>
      </c>
      <c r="Q131" s="225" t="n">
        <v>0</v>
      </c>
      <c r="R131" s="225" t="n">
        <f aca="false">Q131*H131</f>
        <v>0</v>
      </c>
      <c r="S131" s="225" t="n">
        <v>0</v>
      </c>
      <c r="T131" s="226" t="n">
        <f aca="false">S131*H131</f>
        <v>0</v>
      </c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R131" s="227" t="s">
        <v>166</v>
      </c>
      <c r="AT131" s="227" t="s">
        <v>162</v>
      </c>
      <c r="AU131" s="227" t="s">
        <v>161</v>
      </c>
      <c r="AY131" s="3" t="s">
        <v>158</v>
      </c>
      <c r="BE131" s="228" t="n">
        <f aca="false">IF(N131="základná",J131,0)</f>
        <v>0</v>
      </c>
      <c r="BF131" s="228" t="n">
        <f aca="false">IF(N131="znížená",J131,0)</f>
        <v>16</v>
      </c>
      <c r="BG131" s="228" t="n">
        <f aca="false">IF(N131="zákl. prenesená",J131,0)</f>
        <v>0</v>
      </c>
      <c r="BH131" s="228" t="n">
        <f aca="false">IF(N131="zníž. prenesená",J131,0)</f>
        <v>0</v>
      </c>
      <c r="BI131" s="228" t="n">
        <f aca="false">IF(N131="nulová",J131,0)</f>
        <v>0</v>
      </c>
      <c r="BJ131" s="3" t="s">
        <v>161</v>
      </c>
      <c r="BK131" s="228" t="n">
        <f aca="false">ROUND(I131*H131,2)</f>
        <v>16</v>
      </c>
      <c r="BL131" s="3" t="s">
        <v>166</v>
      </c>
      <c r="BM131" s="227" t="s">
        <v>850</v>
      </c>
    </row>
    <row r="132" s="26" customFormat="true" ht="37.8" hidden="false" customHeight="true" outlineLevel="0" collapsed="false">
      <c r="A132" s="19"/>
      <c r="B132" s="20"/>
      <c r="C132" s="216" t="s">
        <v>851</v>
      </c>
      <c r="D132" s="216" t="s">
        <v>162</v>
      </c>
      <c r="E132" s="217" t="s">
        <v>852</v>
      </c>
      <c r="F132" s="218" t="s">
        <v>853</v>
      </c>
      <c r="G132" s="219" t="s">
        <v>212</v>
      </c>
      <c r="H132" s="220" t="n">
        <v>3</v>
      </c>
      <c r="I132" s="221" t="n">
        <v>6.31</v>
      </c>
      <c r="J132" s="221" t="n">
        <f aca="false">ROUND(I132*H132,2)</f>
        <v>18.93</v>
      </c>
      <c r="K132" s="222"/>
      <c r="L132" s="25"/>
      <c r="M132" s="223"/>
      <c r="N132" s="224" t="s">
        <v>36</v>
      </c>
      <c r="O132" s="225" t="n">
        <v>0.485</v>
      </c>
      <c r="P132" s="225" t="n">
        <f aca="false">O132*H132</f>
        <v>1.455</v>
      </c>
      <c r="Q132" s="225" t="n">
        <v>0</v>
      </c>
      <c r="R132" s="225" t="n">
        <f aca="false">Q132*H132</f>
        <v>0</v>
      </c>
      <c r="S132" s="225" t="n">
        <v>0.042</v>
      </c>
      <c r="T132" s="226" t="n">
        <f aca="false">S132*H132</f>
        <v>0.126</v>
      </c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R132" s="227" t="s">
        <v>166</v>
      </c>
      <c r="AT132" s="227" t="s">
        <v>162</v>
      </c>
      <c r="AU132" s="227" t="s">
        <v>161</v>
      </c>
      <c r="AY132" s="3" t="s">
        <v>158</v>
      </c>
      <c r="BE132" s="228" t="n">
        <f aca="false">IF(N132="základná",J132,0)</f>
        <v>0</v>
      </c>
      <c r="BF132" s="228" t="n">
        <f aca="false">IF(N132="znížená",J132,0)</f>
        <v>18.93</v>
      </c>
      <c r="BG132" s="228" t="n">
        <f aca="false">IF(N132="zákl. prenesená",J132,0)</f>
        <v>0</v>
      </c>
      <c r="BH132" s="228" t="n">
        <f aca="false">IF(N132="zníž. prenesená",J132,0)</f>
        <v>0</v>
      </c>
      <c r="BI132" s="228" t="n">
        <f aca="false">IF(N132="nulová",J132,0)</f>
        <v>0</v>
      </c>
      <c r="BJ132" s="3" t="s">
        <v>161</v>
      </c>
      <c r="BK132" s="228" t="n">
        <f aca="false">ROUND(I132*H132,2)</f>
        <v>18.93</v>
      </c>
      <c r="BL132" s="3" t="s">
        <v>166</v>
      </c>
      <c r="BM132" s="227" t="s">
        <v>854</v>
      </c>
    </row>
    <row r="133" s="26" customFormat="true" ht="21.75" hidden="false" customHeight="true" outlineLevel="0" collapsed="false">
      <c r="A133" s="19"/>
      <c r="B133" s="20"/>
      <c r="C133" s="216" t="s">
        <v>855</v>
      </c>
      <c r="D133" s="216" t="s">
        <v>162</v>
      </c>
      <c r="E133" s="217" t="s">
        <v>233</v>
      </c>
      <c r="F133" s="218" t="s">
        <v>234</v>
      </c>
      <c r="G133" s="219" t="s">
        <v>230</v>
      </c>
      <c r="H133" s="220" t="n">
        <v>0.45</v>
      </c>
      <c r="I133" s="221" t="n">
        <v>15.7</v>
      </c>
      <c r="J133" s="221" t="n">
        <f aca="false">ROUND(I133*H133,2)</f>
        <v>7.07</v>
      </c>
      <c r="K133" s="222"/>
      <c r="L133" s="25"/>
      <c r="M133" s="223"/>
      <c r="N133" s="224" t="s">
        <v>36</v>
      </c>
      <c r="O133" s="225" t="n">
        <v>0.598</v>
      </c>
      <c r="P133" s="225" t="n">
        <f aca="false">O133*H133</f>
        <v>0.2691</v>
      </c>
      <c r="Q133" s="225" t="n">
        <v>0</v>
      </c>
      <c r="R133" s="225" t="n">
        <f aca="false">Q133*H133</f>
        <v>0</v>
      </c>
      <c r="S133" s="225" t="n">
        <v>0</v>
      </c>
      <c r="T133" s="226" t="n">
        <f aca="false">S133*H133</f>
        <v>0</v>
      </c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R133" s="227" t="s">
        <v>166</v>
      </c>
      <c r="AT133" s="227" t="s">
        <v>162</v>
      </c>
      <c r="AU133" s="227" t="s">
        <v>161</v>
      </c>
      <c r="AY133" s="3" t="s">
        <v>158</v>
      </c>
      <c r="BE133" s="228" t="n">
        <f aca="false">IF(N133="základná",J133,0)</f>
        <v>0</v>
      </c>
      <c r="BF133" s="228" t="n">
        <f aca="false">IF(N133="znížená",J133,0)</f>
        <v>7.07</v>
      </c>
      <c r="BG133" s="228" t="n">
        <f aca="false">IF(N133="zákl. prenesená",J133,0)</f>
        <v>0</v>
      </c>
      <c r="BH133" s="228" t="n">
        <f aca="false">IF(N133="zníž. prenesená",J133,0)</f>
        <v>0</v>
      </c>
      <c r="BI133" s="228" t="n">
        <f aca="false">IF(N133="nulová",J133,0)</f>
        <v>0</v>
      </c>
      <c r="BJ133" s="3" t="s">
        <v>161</v>
      </c>
      <c r="BK133" s="228" t="n">
        <f aca="false">ROUND(I133*H133,2)</f>
        <v>7.07</v>
      </c>
      <c r="BL133" s="3" t="s">
        <v>166</v>
      </c>
      <c r="BM133" s="227" t="s">
        <v>856</v>
      </c>
    </row>
    <row r="134" s="26" customFormat="true" ht="24.15" hidden="false" customHeight="true" outlineLevel="0" collapsed="false">
      <c r="A134" s="19"/>
      <c r="B134" s="20"/>
      <c r="C134" s="216" t="s">
        <v>857</v>
      </c>
      <c r="D134" s="216" t="s">
        <v>162</v>
      </c>
      <c r="E134" s="217" t="s">
        <v>237</v>
      </c>
      <c r="F134" s="218" t="s">
        <v>238</v>
      </c>
      <c r="G134" s="219" t="s">
        <v>230</v>
      </c>
      <c r="H134" s="220" t="n">
        <v>0.45</v>
      </c>
      <c r="I134" s="221" t="n">
        <v>0.6</v>
      </c>
      <c r="J134" s="221" t="n">
        <f aca="false">ROUND(I134*H134,2)</f>
        <v>0.27</v>
      </c>
      <c r="K134" s="222"/>
      <c r="L134" s="25"/>
      <c r="M134" s="223"/>
      <c r="N134" s="224" t="s">
        <v>36</v>
      </c>
      <c r="O134" s="225" t="n">
        <v>0.007</v>
      </c>
      <c r="P134" s="225" t="n">
        <f aca="false">O134*H134</f>
        <v>0.00315</v>
      </c>
      <c r="Q134" s="225" t="n">
        <v>0</v>
      </c>
      <c r="R134" s="225" t="n">
        <f aca="false">Q134*H134</f>
        <v>0</v>
      </c>
      <c r="S134" s="225" t="n">
        <v>0</v>
      </c>
      <c r="T134" s="226" t="n">
        <f aca="false">S134*H134</f>
        <v>0</v>
      </c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R134" s="227" t="s">
        <v>166</v>
      </c>
      <c r="AT134" s="227" t="s">
        <v>162</v>
      </c>
      <c r="AU134" s="227" t="s">
        <v>161</v>
      </c>
      <c r="AY134" s="3" t="s">
        <v>158</v>
      </c>
      <c r="BE134" s="228" t="n">
        <f aca="false">IF(N134="základná",J134,0)</f>
        <v>0</v>
      </c>
      <c r="BF134" s="228" t="n">
        <f aca="false">IF(N134="znížená",J134,0)</f>
        <v>0.27</v>
      </c>
      <c r="BG134" s="228" t="n">
        <f aca="false">IF(N134="zákl. prenesená",J134,0)</f>
        <v>0</v>
      </c>
      <c r="BH134" s="228" t="n">
        <f aca="false">IF(N134="zníž. prenesená",J134,0)</f>
        <v>0</v>
      </c>
      <c r="BI134" s="228" t="n">
        <f aca="false">IF(N134="nulová",J134,0)</f>
        <v>0</v>
      </c>
      <c r="BJ134" s="3" t="s">
        <v>161</v>
      </c>
      <c r="BK134" s="228" t="n">
        <f aca="false">ROUND(I134*H134,2)</f>
        <v>0.27</v>
      </c>
      <c r="BL134" s="3" t="s">
        <v>166</v>
      </c>
      <c r="BM134" s="227" t="s">
        <v>858</v>
      </c>
    </row>
    <row r="135" s="26" customFormat="true" ht="24.15" hidden="false" customHeight="true" outlineLevel="0" collapsed="false">
      <c r="A135" s="19"/>
      <c r="B135" s="20"/>
      <c r="C135" s="216" t="s">
        <v>859</v>
      </c>
      <c r="D135" s="216" t="s">
        <v>162</v>
      </c>
      <c r="E135" s="217" t="s">
        <v>363</v>
      </c>
      <c r="F135" s="218" t="s">
        <v>364</v>
      </c>
      <c r="G135" s="219" t="s">
        <v>230</v>
      </c>
      <c r="H135" s="220" t="n">
        <v>0.45</v>
      </c>
      <c r="I135" s="221" t="n">
        <v>12</v>
      </c>
      <c r="J135" s="221" t="n">
        <f aca="false">ROUND(I135*H135,2)</f>
        <v>5.4</v>
      </c>
      <c r="K135" s="222"/>
      <c r="L135" s="25"/>
      <c r="M135" s="223"/>
      <c r="N135" s="224" t="s">
        <v>36</v>
      </c>
      <c r="O135" s="225" t="n">
        <v>0.89</v>
      </c>
      <c r="P135" s="225" t="n">
        <f aca="false">O135*H135</f>
        <v>0.4005</v>
      </c>
      <c r="Q135" s="225" t="n">
        <v>0</v>
      </c>
      <c r="R135" s="225" t="n">
        <f aca="false">Q135*H135</f>
        <v>0</v>
      </c>
      <c r="S135" s="225" t="n">
        <v>0</v>
      </c>
      <c r="T135" s="226" t="n">
        <f aca="false">S135*H135</f>
        <v>0</v>
      </c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R135" s="227" t="s">
        <v>166</v>
      </c>
      <c r="AT135" s="227" t="s">
        <v>162</v>
      </c>
      <c r="AU135" s="227" t="s">
        <v>161</v>
      </c>
      <c r="AY135" s="3" t="s">
        <v>158</v>
      </c>
      <c r="BE135" s="228" t="n">
        <f aca="false">IF(N135="základná",J135,0)</f>
        <v>0</v>
      </c>
      <c r="BF135" s="228" t="n">
        <f aca="false">IF(N135="znížená",J135,0)</f>
        <v>5.4</v>
      </c>
      <c r="BG135" s="228" t="n">
        <f aca="false">IF(N135="zákl. prenesená",J135,0)</f>
        <v>0</v>
      </c>
      <c r="BH135" s="228" t="n">
        <f aca="false">IF(N135="zníž. prenesená",J135,0)</f>
        <v>0</v>
      </c>
      <c r="BI135" s="228" t="n">
        <f aca="false">IF(N135="nulová",J135,0)</f>
        <v>0</v>
      </c>
      <c r="BJ135" s="3" t="s">
        <v>161</v>
      </c>
      <c r="BK135" s="228" t="n">
        <f aca="false">ROUND(I135*H135,2)</f>
        <v>5.4</v>
      </c>
      <c r="BL135" s="3" t="s">
        <v>166</v>
      </c>
      <c r="BM135" s="227" t="s">
        <v>860</v>
      </c>
    </row>
    <row r="136" s="200" customFormat="true" ht="25.9" hidden="false" customHeight="true" outlineLevel="0" collapsed="false">
      <c r="B136" s="201"/>
      <c r="C136" s="202"/>
      <c r="D136" s="203" t="s">
        <v>69</v>
      </c>
      <c r="E136" s="204" t="s">
        <v>254</v>
      </c>
      <c r="F136" s="204" t="s">
        <v>255</v>
      </c>
      <c r="G136" s="202"/>
      <c r="H136" s="202"/>
      <c r="I136" s="202"/>
      <c r="J136" s="205" t="n">
        <f aca="false">BK136</f>
        <v>27393.77</v>
      </c>
      <c r="K136" s="202"/>
      <c r="L136" s="206"/>
      <c r="M136" s="207"/>
      <c r="N136" s="208"/>
      <c r="O136" s="208"/>
      <c r="P136" s="209" t="n">
        <f aca="false">P137+P147+P160+P177</f>
        <v>239.293879</v>
      </c>
      <c r="Q136" s="208"/>
      <c r="R136" s="209" t="n">
        <f aca="false">R137+R147+R160+R177</f>
        <v>1.672889</v>
      </c>
      <c r="S136" s="208"/>
      <c r="T136" s="210" t="n">
        <f aca="false">T137+T147+T160+T177</f>
        <v>0.02493</v>
      </c>
      <c r="AR136" s="211" t="s">
        <v>161</v>
      </c>
      <c r="AT136" s="212" t="s">
        <v>69</v>
      </c>
      <c r="AU136" s="212" t="s">
        <v>70</v>
      </c>
      <c r="AY136" s="211" t="s">
        <v>158</v>
      </c>
      <c r="BK136" s="213" t="n">
        <f aca="false">BK137+BK147+BK160+BK177</f>
        <v>27393.77</v>
      </c>
    </row>
    <row r="137" s="200" customFormat="true" ht="22.8" hidden="false" customHeight="true" outlineLevel="0" collapsed="false">
      <c r="B137" s="201"/>
      <c r="C137" s="202"/>
      <c r="D137" s="203" t="s">
        <v>69</v>
      </c>
      <c r="E137" s="214" t="s">
        <v>403</v>
      </c>
      <c r="F137" s="214" t="s">
        <v>404</v>
      </c>
      <c r="G137" s="202"/>
      <c r="H137" s="202"/>
      <c r="I137" s="202"/>
      <c r="J137" s="215" t="n">
        <f aca="false">BK137</f>
        <v>1515.96</v>
      </c>
      <c r="K137" s="202"/>
      <c r="L137" s="206"/>
      <c r="M137" s="207"/>
      <c r="N137" s="208"/>
      <c r="O137" s="208"/>
      <c r="P137" s="209" t="n">
        <f aca="false">SUM(P138:P146)</f>
        <v>20.26021</v>
      </c>
      <c r="Q137" s="208"/>
      <c r="R137" s="209" t="n">
        <f aca="false">SUM(R138:R146)</f>
        <v>0.02997</v>
      </c>
      <c r="S137" s="208"/>
      <c r="T137" s="210" t="n">
        <f aca="false">SUM(T138:T146)</f>
        <v>0</v>
      </c>
      <c r="AR137" s="211" t="s">
        <v>161</v>
      </c>
      <c r="AT137" s="212" t="s">
        <v>69</v>
      </c>
      <c r="AU137" s="212" t="s">
        <v>78</v>
      </c>
      <c r="AY137" s="211" t="s">
        <v>158</v>
      </c>
      <c r="BK137" s="213" t="n">
        <f aca="false">SUM(BK138:BK146)</f>
        <v>1515.96</v>
      </c>
    </row>
    <row r="138" s="26" customFormat="true" ht="24.15" hidden="false" customHeight="true" outlineLevel="0" collapsed="false">
      <c r="A138" s="19"/>
      <c r="B138" s="20"/>
      <c r="C138" s="216" t="s">
        <v>861</v>
      </c>
      <c r="D138" s="216" t="s">
        <v>162</v>
      </c>
      <c r="E138" s="217" t="s">
        <v>862</v>
      </c>
      <c r="F138" s="218" t="s">
        <v>863</v>
      </c>
      <c r="G138" s="219" t="s">
        <v>212</v>
      </c>
      <c r="H138" s="220" t="n">
        <v>123</v>
      </c>
      <c r="I138" s="221" t="n">
        <v>3.64</v>
      </c>
      <c r="J138" s="221" t="n">
        <f aca="false">ROUND(I138*H138,2)</f>
        <v>447.72</v>
      </c>
      <c r="K138" s="222"/>
      <c r="L138" s="25"/>
      <c r="M138" s="223"/>
      <c r="N138" s="224" t="s">
        <v>36</v>
      </c>
      <c r="O138" s="225" t="n">
        <v>0.13402</v>
      </c>
      <c r="P138" s="225" t="n">
        <f aca="false">O138*H138</f>
        <v>16.48446</v>
      </c>
      <c r="Q138" s="225" t="n">
        <v>2E-005</v>
      </c>
      <c r="R138" s="225" t="n">
        <f aca="false">Q138*H138</f>
        <v>0.00246</v>
      </c>
      <c r="S138" s="225" t="n">
        <v>0</v>
      </c>
      <c r="T138" s="226" t="n">
        <f aca="false">S138*H138</f>
        <v>0</v>
      </c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R138" s="227" t="s">
        <v>261</v>
      </c>
      <c r="AT138" s="227" t="s">
        <v>162</v>
      </c>
      <c r="AU138" s="227" t="s">
        <v>161</v>
      </c>
      <c r="AY138" s="3" t="s">
        <v>158</v>
      </c>
      <c r="BE138" s="228" t="n">
        <f aca="false">IF(N138="základná",J138,0)</f>
        <v>0</v>
      </c>
      <c r="BF138" s="228" t="n">
        <f aca="false">IF(N138="znížená",J138,0)</f>
        <v>447.72</v>
      </c>
      <c r="BG138" s="228" t="n">
        <f aca="false">IF(N138="zákl. prenesená",J138,0)</f>
        <v>0</v>
      </c>
      <c r="BH138" s="228" t="n">
        <f aca="false">IF(N138="zníž. prenesená",J138,0)</f>
        <v>0</v>
      </c>
      <c r="BI138" s="228" t="n">
        <f aca="false">IF(N138="nulová",J138,0)</f>
        <v>0</v>
      </c>
      <c r="BJ138" s="3" t="s">
        <v>161</v>
      </c>
      <c r="BK138" s="228" t="n">
        <f aca="false">ROUND(I138*H138,2)</f>
        <v>447.72</v>
      </c>
      <c r="BL138" s="3" t="s">
        <v>261</v>
      </c>
      <c r="BM138" s="227" t="s">
        <v>864</v>
      </c>
    </row>
    <row r="139" s="26" customFormat="true" ht="24.15" hidden="false" customHeight="true" outlineLevel="0" collapsed="false">
      <c r="A139" s="19"/>
      <c r="B139" s="20"/>
      <c r="C139" s="229" t="s">
        <v>865</v>
      </c>
      <c r="D139" s="229" t="s">
        <v>220</v>
      </c>
      <c r="E139" s="230" t="s">
        <v>866</v>
      </c>
      <c r="F139" s="231" t="s">
        <v>867</v>
      </c>
      <c r="G139" s="232" t="s">
        <v>212</v>
      </c>
      <c r="H139" s="233" t="n">
        <v>50</v>
      </c>
      <c r="I139" s="234" t="n">
        <v>4.06</v>
      </c>
      <c r="J139" s="234" t="n">
        <f aca="false">ROUND(I139*H139,2)</f>
        <v>203</v>
      </c>
      <c r="K139" s="235"/>
      <c r="L139" s="236"/>
      <c r="M139" s="237"/>
      <c r="N139" s="238" t="s">
        <v>36</v>
      </c>
      <c r="O139" s="225" t="n">
        <v>0</v>
      </c>
      <c r="P139" s="225" t="n">
        <f aca="false">O139*H139</f>
        <v>0</v>
      </c>
      <c r="Q139" s="225" t="n">
        <v>9E-005</v>
      </c>
      <c r="R139" s="225" t="n">
        <f aca="false">Q139*H139</f>
        <v>0.0045</v>
      </c>
      <c r="S139" s="225" t="n">
        <v>0</v>
      </c>
      <c r="T139" s="226" t="n">
        <f aca="false">S139*H139</f>
        <v>0</v>
      </c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R139" s="227" t="s">
        <v>224</v>
      </c>
      <c r="AT139" s="227" t="s">
        <v>220</v>
      </c>
      <c r="AU139" s="227" t="s">
        <v>161</v>
      </c>
      <c r="AY139" s="3" t="s">
        <v>158</v>
      </c>
      <c r="BE139" s="228" t="n">
        <f aca="false">IF(N139="základná",J139,0)</f>
        <v>0</v>
      </c>
      <c r="BF139" s="228" t="n">
        <f aca="false">IF(N139="znížená",J139,0)</f>
        <v>203</v>
      </c>
      <c r="BG139" s="228" t="n">
        <f aca="false">IF(N139="zákl. prenesená",J139,0)</f>
        <v>0</v>
      </c>
      <c r="BH139" s="228" t="n">
        <f aca="false">IF(N139="zníž. prenesená",J139,0)</f>
        <v>0</v>
      </c>
      <c r="BI139" s="228" t="n">
        <f aca="false">IF(N139="nulová",J139,0)</f>
        <v>0</v>
      </c>
      <c r="BJ139" s="3" t="s">
        <v>161</v>
      </c>
      <c r="BK139" s="228" t="n">
        <f aca="false">ROUND(I139*H139,2)</f>
        <v>203</v>
      </c>
      <c r="BL139" s="3" t="s">
        <v>261</v>
      </c>
      <c r="BM139" s="227" t="s">
        <v>868</v>
      </c>
    </row>
    <row r="140" s="26" customFormat="true" ht="24.15" hidden="false" customHeight="true" outlineLevel="0" collapsed="false">
      <c r="A140" s="19"/>
      <c r="B140" s="20"/>
      <c r="C140" s="229" t="s">
        <v>869</v>
      </c>
      <c r="D140" s="229" t="s">
        <v>220</v>
      </c>
      <c r="E140" s="230" t="s">
        <v>870</v>
      </c>
      <c r="F140" s="231" t="s">
        <v>871</v>
      </c>
      <c r="G140" s="232" t="s">
        <v>212</v>
      </c>
      <c r="H140" s="233" t="n">
        <v>23</v>
      </c>
      <c r="I140" s="234" t="n">
        <v>4.16</v>
      </c>
      <c r="J140" s="234" t="n">
        <f aca="false">ROUND(I140*H140,2)</f>
        <v>95.68</v>
      </c>
      <c r="K140" s="235"/>
      <c r="L140" s="236"/>
      <c r="M140" s="237"/>
      <c r="N140" s="238" t="s">
        <v>36</v>
      </c>
      <c r="O140" s="225" t="n">
        <v>0</v>
      </c>
      <c r="P140" s="225" t="n">
        <f aca="false">O140*H140</f>
        <v>0</v>
      </c>
      <c r="Q140" s="225" t="n">
        <v>0.00012</v>
      </c>
      <c r="R140" s="225" t="n">
        <f aca="false">Q140*H140</f>
        <v>0.00276</v>
      </c>
      <c r="S140" s="225" t="n">
        <v>0</v>
      </c>
      <c r="T140" s="226" t="n">
        <f aca="false">S140*H140</f>
        <v>0</v>
      </c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R140" s="227" t="s">
        <v>224</v>
      </c>
      <c r="AT140" s="227" t="s">
        <v>220</v>
      </c>
      <c r="AU140" s="227" t="s">
        <v>161</v>
      </c>
      <c r="AY140" s="3" t="s">
        <v>158</v>
      </c>
      <c r="BE140" s="228" t="n">
        <f aca="false">IF(N140="základná",J140,0)</f>
        <v>0</v>
      </c>
      <c r="BF140" s="228" t="n">
        <f aca="false">IF(N140="znížená",J140,0)</f>
        <v>95.68</v>
      </c>
      <c r="BG140" s="228" t="n">
        <f aca="false">IF(N140="zákl. prenesená",J140,0)</f>
        <v>0</v>
      </c>
      <c r="BH140" s="228" t="n">
        <f aca="false">IF(N140="zníž. prenesená",J140,0)</f>
        <v>0</v>
      </c>
      <c r="BI140" s="228" t="n">
        <f aca="false">IF(N140="nulová",J140,0)</f>
        <v>0</v>
      </c>
      <c r="BJ140" s="3" t="s">
        <v>161</v>
      </c>
      <c r="BK140" s="228" t="n">
        <f aca="false">ROUND(I140*H140,2)</f>
        <v>95.68</v>
      </c>
      <c r="BL140" s="3" t="s">
        <v>261</v>
      </c>
      <c r="BM140" s="227" t="s">
        <v>872</v>
      </c>
    </row>
    <row r="141" s="26" customFormat="true" ht="24.15" hidden="false" customHeight="true" outlineLevel="0" collapsed="false">
      <c r="A141" s="19"/>
      <c r="B141" s="20"/>
      <c r="C141" s="229" t="s">
        <v>873</v>
      </c>
      <c r="D141" s="229" t="s">
        <v>220</v>
      </c>
      <c r="E141" s="230" t="s">
        <v>874</v>
      </c>
      <c r="F141" s="231" t="s">
        <v>875</v>
      </c>
      <c r="G141" s="232" t="s">
        <v>212</v>
      </c>
      <c r="H141" s="233" t="n">
        <v>50</v>
      </c>
      <c r="I141" s="234" t="n">
        <v>7.62</v>
      </c>
      <c r="J141" s="234" t="n">
        <f aca="false">ROUND(I141*H141,2)</f>
        <v>381</v>
      </c>
      <c r="K141" s="235"/>
      <c r="L141" s="236"/>
      <c r="M141" s="237"/>
      <c r="N141" s="238" t="s">
        <v>36</v>
      </c>
      <c r="O141" s="225" t="n">
        <v>0</v>
      </c>
      <c r="P141" s="225" t="n">
        <f aca="false">O141*H141</f>
        <v>0</v>
      </c>
      <c r="Q141" s="225" t="n">
        <v>0.00023</v>
      </c>
      <c r="R141" s="225" t="n">
        <f aca="false">Q141*H141</f>
        <v>0.0115</v>
      </c>
      <c r="S141" s="225" t="n">
        <v>0</v>
      </c>
      <c r="T141" s="226" t="n">
        <f aca="false">S141*H141</f>
        <v>0</v>
      </c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R141" s="227" t="s">
        <v>224</v>
      </c>
      <c r="AT141" s="227" t="s">
        <v>220</v>
      </c>
      <c r="AU141" s="227" t="s">
        <v>161</v>
      </c>
      <c r="AY141" s="3" t="s">
        <v>158</v>
      </c>
      <c r="BE141" s="228" t="n">
        <f aca="false">IF(N141="základná",J141,0)</f>
        <v>0</v>
      </c>
      <c r="BF141" s="228" t="n">
        <f aca="false">IF(N141="znížená",J141,0)</f>
        <v>381</v>
      </c>
      <c r="BG141" s="228" t="n">
        <f aca="false">IF(N141="zákl. prenesená",J141,0)</f>
        <v>0</v>
      </c>
      <c r="BH141" s="228" t="n">
        <f aca="false">IF(N141="zníž. prenesená",J141,0)</f>
        <v>0</v>
      </c>
      <c r="BI141" s="228" t="n">
        <f aca="false">IF(N141="nulová",J141,0)</f>
        <v>0</v>
      </c>
      <c r="BJ141" s="3" t="s">
        <v>161</v>
      </c>
      <c r="BK141" s="228" t="n">
        <f aca="false">ROUND(I141*H141,2)</f>
        <v>381</v>
      </c>
      <c r="BL141" s="3" t="s">
        <v>261</v>
      </c>
      <c r="BM141" s="227" t="s">
        <v>876</v>
      </c>
    </row>
    <row r="142" s="26" customFormat="true" ht="24.15" hidden="false" customHeight="true" outlineLevel="0" collapsed="false">
      <c r="A142" s="19"/>
      <c r="B142" s="20"/>
      <c r="C142" s="216" t="s">
        <v>877</v>
      </c>
      <c r="D142" s="216" t="s">
        <v>162</v>
      </c>
      <c r="E142" s="217" t="s">
        <v>878</v>
      </c>
      <c r="F142" s="218" t="s">
        <v>879</v>
      </c>
      <c r="G142" s="219" t="s">
        <v>212</v>
      </c>
      <c r="H142" s="220" t="n">
        <v>25</v>
      </c>
      <c r="I142" s="221" t="n">
        <v>4.03</v>
      </c>
      <c r="J142" s="221" t="n">
        <f aca="false">ROUND(I142*H142,2)</f>
        <v>100.75</v>
      </c>
      <c r="K142" s="222"/>
      <c r="L142" s="25"/>
      <c r="M142" s="223"/>
      <c r="N142" s="224" t="s">
        <v>36</v>
      </c>
      <c r="O142" s="225" t="n">
        <v>0.15103</v>
      </c>
      <c r="P142" s="225" t="n">
        <f aca="false">O142*H142</f>
        <v>3.77575</v>
      </c>
      <c r="Q142" s="225" t="n">
        <v>2E-005</v>
      </c>
      <c r="R142" s="225" t="n">
        <f aca="false">Q142*H142</f>
        <v>0.0005</v>
      </c>
      <c r="S142" s="225" t="n">
        <v>0</v>
      </c>
      <c r="T142" s="226" t="n">
        <f aca="false">S142*H142</f>
        <v>0</v>
      </c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R142" s="227" t="s">
        <v>261</v>
      </c>
      <c r="AT142" s="227" t="s">
        <v>162</v>
      </c>
      <c r="AU142" s="227" t="s">
        <v>161</v>
      </c>
      <c r="AY142" s="3" t="s">
        <v>158</v>
      </c>
      <c r="BE142" s="228" t="n">
        <f aca="false">IF(N142="základná",J142,0)</f>
        <v>0</v>
      </c>
      <c r="BF142" s="228" t="n">
        <f aca="false">IF(N142="znížená",J142,0)</f>
        <v>100.75</v>
      </c>
      <c r="BG142" s="228" t="n">
        <f aca="false">IF(N142="zákl. prenesená",J142,0)</f>
        <v>0</v>
      </c>
      <c r="BH142" s="228" t="n">
        <f aca="false">IF(N142="zníž. prenesená",J142,0)</f>
        <v>0</v>
      </c>
      <c r="BI142" s="228" t="n">
        <f aca="false">IF(N142="nulová",J142,0)</f>
        <v>0</v>
      </c>
      <c r="BJ142" s="3" t="s">
        <v>161</v>
      </c>
      <c r="BK142" s="228" t="n">
        <f aca="false">ROUND(I142*H142,2)</f>
        <v>100.75</v>
      </c>
      <c r="BL142" s="3" t="s">
        <v>261</v>
      </c>
      <c r="BM142" s="227" t="s">
        <v>880</v>
      </c>
    </row>
    <row r="143" s="26" customFormat="true" ht="24.15" hidden="false" customHeight="true" outlineLevel="0" collapsed="false">
      <c r="A143" s="19"/>
      <c r="B143" s="20"/>
      <c r="C143" s="229" t="s">
        <v>881</v>
      </c>
      <c r="D143" s="229" t="s">
        <v>220</v>
      </c>
      <c r="E143" s="230" t="s">
        <v>882</v>
      </c>
      <c r="F143" s="231" t="s">
        <v>883</v>
      </c>
      <c r="G143" s="232" t="s">
        <v>212</v>
      </c>
      <c r="H143" s="233" t="n">
        <v>25</v>
      </c>
      <c r="I143" s="234" t="n">
        <v>10.48</v>
      </c>
      <c r="J143" s="234" t="n">
        <f aca="false">ROUND(I143*H143,2)</f>
        <v>262</v>
      </c>
      <c r="K143" s="235"/>
      <c r="L143" s="236"/>
      <c r="M143" s="237"/>
      <c r="N143" s="238" t="s">
        <v>36</v>
      </c>
      <c r="O143" s="225" t="n">
        <v>0</v>
      </c>
      <c r="P143" s="225" t="n">
        <f aca="false">O143*H143</f>
        <v>0</v>
      </c>
      <c r="Q143" s="225" t="n">
        <v>0.00033</v>
      </c>
      <c r="R143" s="225" t="n">
        <f aca="false">Q143*H143</f>
        <v>0.00825</v>
      </c>
      <c r="S143" s="225" t="n">
        <v>0</v>
      </c>
      <c r="T143" s="226" t="n">
        <f aca="false">S143*H143</f>
        <v>0</v>
      </c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R143" s="227" t="s">
        <v>224</v>
      </c>
      <c r="AT143" s="227" t="s">
        <v>220</v>
      </c>
      <c r="AU143" s="227" t="s">
        <v>161</v>
      </c>
      <c r="AY143" s="3" t="s">
        <v>158</v>
      </c>
      <c r="BE143" s="228" t="n">
        <f aca="false">IF(N143="základná",J143,0)</f>
        <v>0</v>
      </c>
      <c r="BF143" s="228" t="n">
        <f aca="false">IF(N143="znížená",J143,0)</f>
        <v>262</v>
      </c>
      <c r="BG143" s="228" t="n">
        <f aca="false">IF(N143="zákl. prenesená",J143,0)</f>
        <v>0</v>
      </c>
      <c r="BH143" s="228" t="n">
        <f aca="false">IF(N143="zníž. prenesená",J143,0)</f>
        <v>0</v>
      </c>
      <c r="BI143" s="228" t="n">
        <f aca="false">IF(N143="nulová",J143,0)</f>
        <v>0</v>
      </c>
      <c r="BJ143" s="3" t="s">
        <v>161</v>
      </c>
      <c r="BK143" s="228" t="n">
        <f aca="false">ROUND(I143*H143,2)</f>
        <v>262</v>
      </c>
      <c r="BL143" s="3" t="s">
        <v>261</v>
      </c>
      <c r="BM143" s="227" t="s">
        <v>884</v>
      </c>
    </row>
    <row r="144" s="26" customFormat="true" ht="24.15" hidden="false" customHeight="true" outlineLevel="0" collapsed="false">
      <c r="A144" s="19"/>
      <c r="B144" s="20"/>
      <c r="C144" s="216" t="s">
        <v>382</v>
      </c>
      <c r="D144" s="216" t="s">
        <v>162</v>
      </c>
      <c r="E144" s="217" t="s">
        <v>885</v>
      </c>
      <c r="F144" s="218" t="s">
        <v>420</v>
      </c>
      <c r="G144" s="219" t="s">
        <v>274</v>
      </c>
      <c r="H144" s="220" t="n">
        <v>14.743</v>
      </c>
      <c r="I144" s="221" t="n">
        <v>1.3</v>
      </c>
      <c r="J144" s="221" t="n">
        <f aca="false">ROUND(I144*H144,2)</f>
        <v>19.17</v>
      </c>
      <c r="K144" s="222"/>
      <c r="L144" s="25"/>
      <c r="M144" s="223"/>
      <c r="N144" s="224" t="s">
        <v>36</v>
      </c>
      <c r="O144" s="225" t="n">
        <v>0</v>
      </c>
      <c r="P144" s="225" t="n">
        <f aca="false">O144*H144</f>
        <v>0</v>
      </c>
      <c r="Q144" s="225" t="n">
        <v>0</v>
      </c>
      <c r="R144" s="225" t="n">
        <f aca="false">Q144*H144</f>
        <v>0</v>
      </c>
      <c r="S144" s="225" t="n">
        <v>0</v>
      </c>
      <c r="T144" s="226" t="n">
        <f aca="false">S144*H144</f>
        <v>0</v>
      </c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R144" s="227" t="s">
        <v>261</v>
      </c>
      <c r="AT144" s="227" t="s">
        <v>162</v>
      </c>
      <c r="AU144" s="227" t="s">
        <v>161</v>
      </c>
      <c r="AY144" s="3" t="s">
        <v>158</v>
      </c>
      <c r="BE144" s="228" t="n">
        <f aca="false">IF(N144="základná",J144,0)</f>
        <v>0</v>
      </c>
      <c r="BF144" s="228" t="n">
        <f aca="false">IF(N144="znížená",J144,0)</f>
        <v>19.17</v>
      </c>
      <c r="BG144" s="228" t="n">
        <f aca="false">IF(N144="zákl. prenesená",J144,0)</f>
        <v>0</v>
      </c>
      <c r="BH144" s="228" t="n">
        <f aca="false">IF(N144="zníž. prenesená",J144,0)</f>
        <v>0</v>
      </c>
      <c r="BI144" s="228" t="n">
        <f aca="false">IF(N144="nulová",J144,0)</f>
        <v>0</v>
      </c>
      <c r="BJ144" s="3" t="s">
        <v>161</v>
      </c>
      <c r="BK144" s="228" t="n">
        <f aca="false">ROUND(I144*H144,2)</f>
        <v>19.17</v>
      </c>
      <c r="BL144" s="3" t="s">
        <v>261</v>
      </c>
      <c r="BM144" s="227" t="s">
        <v>886</v>
      </c>
    </row>
    <row r="145" s="26" customFormat="true" ht="24.15" hidden="false" customHeight="true" outlineLevel="0" collapsed="false">
      <c r="A145" s="19"/>
      <c r="B145" s="20"/>
      <c r="C145" s="216" t="s">
        <v>386</v>
      </c>
      <c r="D145" s="216" t="s">
        <v>162</v>
      </c>
      <c r="E145" s="217" t="s">
        <v>887</v>
      </c>
      <c r="F145" s="218" t="s">
        <v>888</v>
      </c>
      <c r="G145" s="219" t="s">
        <v>274</v>
      </c>
      <c r="H145" s="220" t="n">
        <v>14.743</v>
      </c>
      <c r="I145" s="221" t="n">
        <v>0.4</v>
      </c>
      <c r="J145" s="221" t="n">
        <f aca="false">ROUND(I145*H145,2)</f>
        <v>5.9</v>
      </c>
      <c r="K145" s="222"/>
      <c r="L145" s="25"/>
      <c r="M145" s="223"/>
      <c r="N145" s="224" t="s">
        <v>36</v>
      </c>
      <c r="O145" s="225" t="n">
        <v>0</v>
      </c>
      <c r="P145" s="225" t="n">
        <f aca="false">O145*H145</f>
        <v>0</v>
      </c>
      <c r="Q145" s="225" t="n">
        <v>0</v>
      </c>
      <c r="R145" s="225" t="n">
        <f aca="false">Q145*H145</f>
        <v>0</v>
      </c>
      <c r="S145" s="225" t="n">
        <v>0</v>
      </c>
      <c r="T145" s="226" t="n">
        <f aca="false">S145*H145</f>
        <v>0</v>
      </c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R145" s="227" t="s">
        <v>261</v>
      </c>
      <c r="AT145" s="227" t="s">
        <v>162</v>
      </c>
      <c r="AU145" s="227" t="s">
        <v>161</v>
      </c>
      <c r="AY145" s="3" t="s">
        <v>158</v>
      </c>
      <c r="BE145" s="228" t="n">
        <f aca="false">IF(N145="základná",J145,0)</f>
        <v>0</v>
      </c>
      <c r="BF145" s="228" t="n">
        <f aca="false">IF(N145="znížená",J145,0)</f>
        <v>5.9</v>
      </c>
      <c r="BG145" s="228" t="n">
        <f aca="false">IF(N145="zákl. prenesená",J145,0)</f>
        <v>0</v>
      </c>
      <c r="BH145" s="228" t="n">
        <f aca="false">IF(N145="zníž. prenesená",J145,0)</f>
        <v>0</v>
      </c>
      <c r="BI145" s="228" t="n">
        <f aca="false">IF(N145="nulová",J145,0)</f>
        <v>0</v>
      </c>
      <c r="BJ145" s="3" t="s">
        <v>161</v>
      </c>
      <c r="BK145" s="228" t="n">
        <f aca="false">ROUND(I145*H145,2)</f>
        <v>5.9</v>
      </c>
      <c r="BL145" s="3" t="s">
        <v>261</v>
      </c>
      <c r="BM145" s="227" t="s">
        <v>889</v>
      </c>
    </row>
    <row r="146" s="26" customFormat="true" ht="24.15" hidden="false" customHeight="true" outlineLevel="0" collapsed="false">
      <c r="A146" s="19"/>
      <c r="B146" s="20"/>
      <c r="C146" s="216" t="s">
        <v>890</v>
      </c>
      <c r="D146" s="216" t="s">
        <v>162</v>
      </c>
      <c r="E146" s="217" t="s">
        <v>891</v>
      </c>
      <c r="F146" s="218" t="s">
        <v>892</v>
      </c>
      <c r="G146" s="219" t="s">
        <v>274</v>
      </c>
      <c r="H146" s="220" t="n">
        <v>14.743</v>
      </c>
      <c r="I146" s="221" t="n">
        <v>0.05</v>
      </c>
      <c r="J146" s="221" t="n">
        <f aca="false">ROUND(I146*H146,2)</f>
        <v>0.74</v>
      </c>
      <c r="K146" s="222"/>
      <c r="L146" s="25"/>
      <c r="M146" s="223"/>
      <c r="N146" s="224" t="s">
        <v>36</v>
      </c>
      <c r="O146" s="225" t="n">
        <v>0</v>
      </c>
      <c r="P146" s="225" t="n">
        <f aca="false">O146*H146</f>
        <v>0</v>
      </c>
      <c r="Q146" s="225" t="n">
        <v>0</v>
      </c>
      <c r="R146" s="225" t="n">
        <f aca="false">Q146*H146</f>
        <v>0</v>
      </c>
      <c r="S146" s="225" t="n">
        <v>0</v>
      </c>
      <c r="T146" s="226" t="n">
        <f aca="false">S146*H146</f>
        <v>0</v>
      </c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R146" s="227" t="s">
        <v>261</v>
      </c>
      <c r="AT146" s="227" t="s">
        <v>162</v>
      </c>
      <c r="AU146" s="227" t="s">
        <v>161</v>
      </c>
      <c r="AY146" s="3" t="s">
        <v>158</v>
      </c>
      <c r="BE146" s="228" t="n">
        <f aca="false">IF(N146="základná",J146,0)</f>
        <v>0</v>
      </c>
      <c r="BF146" s="228" t="n">
        <f aca="false">IF(N146="znížená",J146,0)</f>
        <v>0.74</v>
      </c>
      <c r="BG146" s="228" t="n">
        <f aca="false">IF(N146="zákl. prenesená",J146,0)</f>
        <v>0</v>
      </c>
      <c r="BH146" s="228" t="n">
        <f aca="false">IF(N146="zníž. prenesená",J146,0)</f>
        <v>0</v>
      </c>
      <c r="BI146" s="228" t="n">
        <f aca="false">IF(N146="nulová",J146,0)</f>
        <v>0</v>
      </c>
      <c r="BJ146" s="3" t="s">
        <v>161</v>
      </c>
      <c r="BK146" s="228" t="n">
        <f aca="false">ROUND(I146*H146,2)</f>
        <v>0.74</v>
      </c>
      <c r="BL146" s="3" t="s">
        <v>261</v>
      </c>
      <c r="BM146" s="227" t="s">
        <v>893</v>
      </c>
    </row>
    <row r="147" s="200" customFormat="true" ht="22.8" hidden="false" customHeight="true" outlineLevel="0" collapsed="false">
      <c r="B147" s="201"/>
      <c r="C147" s="202"/>
      <c r="D147" s="203" t="s">
        <v>69</v>
      </c>
      <c r="E147" s="214" t="s">
        <v>894</v>
      </c>
      <c r="F147" s="214" t="s">
        <v>895</v>
      </c>
      <c r="G147" s="202"/>
      <c r="H147" s="202"/>
      <c r="I147" s="202"/>
      <c r="J147" s="215" t="n">
        <f aca="false">BK147</f>
        <v>3116.85</v>
      </c>
      <c r="K147" s="202"/>
      <c r="L147" s="206"/>
      <c r="M147" s="207"/>
      <c r="N147" s="208"/>
      <c r="O147" s="208"/>
      <c r="P147" s="209" t="n">
        <f aca="false">SUM(P148:P159)</f>
        <v>120.71323</v>
      </c>
      <c r="Q147" s="208"/>
      <c r="R147" s="209" t="n">
        <f aca="false">SUM(R148:R159)</f>
        <v>0.170339</v>
      </c>
      <c r="S147" s="208"/>
      <c r="T147" s="210" t="n">
        <f aca="false">SUM(T148:T159)</f>
        <v>0</v>
      </c>
      <c r="AR147" s="211" t="s">
        <v>161</v>
      </c>
      <c r="AT147" s="212" t="s">
        <v>69</v>
      </c>
      <c r="AU147" s="212" t="s">
        <v>78</v>
      </c>
      <c r="AY147" s="211" t="s">
        <v>158</v>
      </c>
      <c r="BK147" s="213" t="n">
        <f aca="false">SUM(BK148:BK159)</f>
        <v>3116.85</v>
      </c>
    </row>
    <row r="148" s="26" customFormat="true" ht="24.15" hidden="false" customHeight="true" outlineLevel="0" collapsed="false">
      <c r="A148" s="19"/>
      <c r="B148" s="20"/>
      <c r="C148" s="216" t="s">
        <v>896</v>
      </c>
      <c r="D148" s="216" t="s">
        <v>162</v>
      </c>
      <c r="E148" s="217" t="s">
        <v>897</v>
      </c>
      <c r="F148" s="218" t="s">
        <v>898</v>
      </c>
      <c r="G148" s="219" t="s">
        <v>212</v>
      </c>
      <c r="H148" s="220" t="n">
        <v>50</v>
      </c>
      <c r="I148" s="221" t="n">
        <v>5.32</v>
      </c>
      <c r="J148" s="221" t="n">
        <f aca="false">ROUND(I148*H148,2)</f>
        <v>266</v>
      </c>
      <c r="K148" s="222"/>
      <c r="L148" s="25"/>
      <c r="M148" s="223"/>
      <c r="N148" s="224" t="s">
        <v>36</v>
      </c>
      <c r="O148" s="225" t="n">
        <v>0.20006</v>
      </c>
      <c r="P148" s="225" t="n">
        <f aca="false">O148*H148</f>
        <v>10.003</v>
      </c>
      <c r="Q148" s="225" t="n">
        <v>8E-005</v>
      </c>
      <c r="R148" s="225" t="n">
        <f aca="false">Q148*H148</f>
        <v>0.004</v>
      </c>
      <c r="S148" s="225" t="n">
        <v>0</v>
      </c>
      <c r="T148" s="226" t="n">
        <f aca="false">S148*H148</f>
        <v>0</v>
      </c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R148" s="227" t="s">
        <v>261</v>
      </c>
      <c r="AT148" s="227" t="s">
        <v>162</v>
      </c>
      <c r="AU148" s="227" t="s">
        <v>161</v>
      </c>
      <c r="AY148" s="3" t="s">
        <v>158</v>
      </c>
      <c r="BE148" s="228" t="n">
        <f aca="false">IF(N148="základná",J148,0)</f>
        <v>0</v>
      </c>
      <c r="BF148" s="228" t="n">
        <f aca="false">IF(N148="znížená",J148,0)</f>
        <v>266</v>
      </c>
      <c r="BG148" s="228" t="n">
        <f aca="false">IF(N148="zákl. prenesená",J148,0)</f>
        <v>0</v>
      </c>
      <c r="BH148" s="228" t="n">
        <f aca="false">IF(N148="zníž. prenesená",J148,0)</f>
        <v>0</v>
      </c>
      <c r="BI148" s="228" t="n">
        <f aca="false">IF(N148="nulová",J148,0)</f>
        <v>0</v>
      </c>
      <c r="BJ148" s="3" t="s">
        <v>161</v>
      </c>
      <c r="BK148" s="228" t="n">
        <f aca="false">ROUND(I148*H148,2)</f>
        <v>266</v>
      </c>
      <c r="BL148" s="3" t="s">
        <v>261</v>
      </c>
      <c r="BM148" s="227" t="s">
        <v>899</v>
      </c>
    </row>
    <row r="149" s="26" customFormat="true" ht="24.15" hidden="false" customHeight="true" outlineLevel="0" collapsed="false">
      <c r="A149" s="19"/>
      <c r="B149" s="20"/>
      <c r="C149" s="229" t="s">
        <v>900</v>
      </c>
      <c r="D149" s="229" t="s">
        <v>220</v>
      </c>
      <c r="E149" s="230" t="s">
        <v>901</v>
      </c>
      <c r="F149" s="231" t="s">
        <v>902</v>
      </c>
      <c r="G149" s="232" t="s">
        <v>212</v>
      </c>
      <c r="H149" s="233" t="n">
        <v>50</v>
      </c>
      <c r="I149" s="234" t="n">
        <v>6.58</v>
      </c>
      <c r="J149" s="234" t="n">
        <f aca="false">ROUND(I149*H149,2)</f>
        <v>329</v>
      </c>
      <c r="K149" s="235"/>
      <c r="L149" s="236"/>
      <c r="M149" s="237"/>
      <c r="N149" s="238" t="s">
        <v>36</v>
      </c>
      <c r="O149" s="225" t="n">
        <v>0</v>
      </c>
      <c r="P149" s="225" t="n">
        <f aca="false">O149*H149</f>
        <v>0</v>
      </c>
      <c r="Q149" s="225" t="n">
        <v>0.00013</v>
      </c>
      <c r="R149" s="225" t="n">
        <f aca="false">Q149*H149</f>
        <v>0.0065</v>
      </c>
      <c r="S149" s="225" t="n">
        <v>0</v>
      </c>
      <c r="T149" s="226" t="n">
        <f aca="false">S149*H149</f>
        <v>0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R149" s="227" t="s">
        <v>224</v>
      </c>
      <c r="AT149" s="227" t="s">
        <v>220</v>
      </c>
      <c r="AU149" s="227" t="s">
        <v>161</v>
      </c>
      <c r="AY149" s="3" t="s">
        <v>158</v>
      </c>
      <c r="BE149" s="228" t="n">
        <f aca="false">IF(N149="základná",J149,0)</f>
        <v>0</v>
      </c>
      <c r="BF149" s="228" t="n">
        <f aca="false">IF(N149="znížená",J149,0)</f>
        <v>329</v>
      </c>
      <c r="BG149" s="228" t="n">
        <f aca="false">IF(N149="zákl. prenesená",J149,0)</f>
        <v>0</v>
      </c>
      <c r="BH149" s="228" t="n">
        <f aca="false">IF(N149="zníž. prenesená",J149,0)</f>
        <v>0</v>
      </c>
      <c r="BI149" s="228" t="n">
        <f aca="false">IF(N149="nulová",J149,0)</f>
        <v>0</v>
      </c>
      <c r="BJ149" s="3" t="s">
        <v>161</v>
      </c>
      <c r="BK149" s="228" t="n">
        <f aca="false">ROUND(I149*H149,2)</f>
        <v>329</v>
      </c>
      <c r="BL149" s="3" t="s">
        <v>261</v>
      </c>
      <c r="BM149" s="227" t="s">
        <v>903</v>
      </c>
    </row>
    <row r="150" s="26" customFormat="true" ht="24.15" hidden="false" customHeight="true" outlineLevel="0" collapsed="false">
      <c r="A150" s="19"/>
      <c r="B150" s="20"/>
      <c r="C150" s="216" t="s">
        <v>904</v>
      </c>
      <c r="D150" s="216" t="s">
        <v>162</v>
      </c>
      <c r="E150" s="217" t="s">
        <v>905</v>
      </c>
      <c r="F150" s="218" t="s">
        <v>906</v>
      </c>
      <c r="G150" s="219" t="s">
        <v>212</v>
      </c>
      <c r="H150" s="220" t="n">
        <v>23</v>
      </c>
      <c r="I150" s="221" t="n">
        <v>5.91</v>
      </c>
      <c r="J150" s="221" t="n">
        <f aca="false">ROUND(I150*H150,2)</f>
        <v>135.93</v>
      </c>
      <c r="K150" s="222"/>
      <c r="L150" s="25"/>
      <c r="M150" s="223"/>
      <c r="N150" s="224" t="s">
        <v>36</v>
      </c>
      <c r="O150" s="225" t="n">
        <v>0.22006</v>
      </c>
      <c r="P150" s="225" t="n">
        <f aca="false">O150*H150</f>
        <v>5.06138</v>
      </c>
      <c r="Q150" s="225" t="n">
        <v>8E-005</v>
      </c>
      <c r="R150" s="225" t="n">
        <f aca="false">Q150*H150</f>
        <v>0.00184</v>
      </c>
      <c r="S150" s="225" t="n">
        <v>0</v>
      </c>
      <c r="T150" s="226" t="n">
        <f aca="false">S150*H150</f>
        <v>0</v>
      </c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R150" s="227" t="s">
        <v>261</v>
      </c>
      <c r="AT150" s="227" t="s">
        <v>162</v>
      </c>
      <c r="AU150" s="227" t="s">
        <v>161</v>
      </c>
      <c r="AY150" s="3" t="s">
        <v>158</v>
      </c>
      <c r="BE150" s="228" t="n">
        <f aca="false">IF(N150="základná",J150,0)</f>
        <v>0</v>
      </c>
      <c r="BF150" s="228" t="n">
        <f aca="false">IF(N150="znížená",J150,0)</f>
        <v>135.93</v>
      </c>
      <c r="BG150" s="228" t="n">
        <f aca="false">IF(N150="zákl. prenesená",J150,0)</f>
        <v>0</v>
      </c>
      <c r="BH150" s="228" t="n">
        <f aca="false">IF(N150="zníž. prenesená",J150,0)</f>
        <v>0</v>
      </c>
      <c r="BI150" s="228" t="n">
        <f aca="false">IF(N150="nulová",J150,0)</f>
        <v>0</v>
      </c>
      <c r="BJ150" s="3" t="s">
        <v>161</v>
      </c>
      <c r="BK150" s="228" t="n">
        <f aca="false">ROUND(I150*H150,2)</f>
        <v>135.93</v>
      </c>
      <c r="BL150" s="3" t="s">
        <v>261</v>
      </c>
      <c r="BM150" s="227" t="s">
        <v>907</v>
      </c>
    </row>
    <row r="151" s="26" customFormat="true" ht="24.15" hidden="false" customHeight="true" outlineLevel="0" collapsed="false">
      <c r="A151" s="19"/>
      <c r="B151" s="20"/>
      <c r="C151" s="229" t="s">
        <v>908</v>
      </c>
      <c r="D151" s="229" t="s">
        <v>220</v>
      </c>
      <c r="E151" s="230" t="s">
        <v>909</v>
      </c>
      <c r="F151" s="231" t="s">
        <v>910</v>
      </c>
      <c r="G151" s="232" t="s">
        <v>212</v>
      </c>
      <c r="H151" s="233" t="n">
        <v>23</v>
      </c>
      <c r="I151" s="234" t="n">
        <v>8.24</v>
      </c>
      <c r="J151" s="234" t="n">
        <f aca="false">ROUND(I151*H151,2)</f>
        <v>189.52</v>
      </c>
      <c r="K151" s="235"/>
      <c r="L151" s="236"/>
      <c r="M151" s="237"/>
      <c r="N151" s="238" t="s">
        <v>36</v>
      </c>
      <c r="O151" s="225" t="n">
        <v>0</v>
      </c>
      <c r="P151" s="225" t="n">
        <f aca="false">O151*H151</f>
        <v>0</v>
      </c>
      <c r="Q151" s="225" t="n">
        <v>0.0002</v>
      </c>
      <c r="R151" s="225" t="n">
        <f aca="false">Q151*H151</f>
        <v>0.0046</v>
      </c>
      <c r="S151" s="225" t="n">
        <v>0</v>
      </c>
      <c r="T151" s="226" t="n">
        <f aca="false">S151*H151</f>
        <v>0</v>
      </c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R151" s="227" t="s">
        <v>224</v>
      </c>
      <c r="AT151" s="227" t="s">
        <v>220</v>
      </c>
      <c r="AU151" s="227" t="s">
        <v>161</v>
      </c>
      <c r="AY151" s="3" t="s">
        <v>158</v>
      </c>
      <c r="BE151" s="228" t="n">
        <f aca="false">IF(N151="základná",J151,0)</f>
        <v>0</v>
      </c>
      <c r="BF151" s="228" t="n">
        <f aca="false">IF(N151="znížená",J151,0)</f>
        <v>189.52</v>
      </c>
      <c r="BG151" s="228" t="n">
        <f aca="false">IF(N151="zákl. prenesená",J151,0)</f>
        <v>0</v>
      </c>
      <c r="BH151" s="228" t="n">
        <f aca="false">IF(N151="zníž. prenesená",J151,0)</f>
        <v>0</v>
      </c>
      <c r="BI151" s="228" t="n">
        <f aca="false">IF(N151="nulová",J151,0)</f>
        <v>0</v>
      </c>
      <c r="BJ151" s="3" t="s">
        <v>161</v>
      </c>
      <c r="BK151" s="228" t="n">
        <f aca="false">ROUND(I151*H151,2)</f>
        <v>189.52</v>
      </c>
      <c r="BL151" s="3" t="s">
        <v>261</v>
      </c>
      <c r="BM151" s="227" t="s">
        <v>911</v>
      </c>
    </row>
    <row r="152" s="26" customFormat="true" ht="24.15" hidden="false" customHeight="true" outlineLevel="0" collapsed="false">
      <c r="A152" s="19"/>
      <c r="B152" s="20"/>
      <c r="C152" s="216" t="s">
        <v>912</v>
      </c>
      <c r="D152" s="216" t="s">
        <v>162</v>
      </c>
      <c r="E152" s="217" t="s">
        <v>913</v>
      </c>
      <c r="F152" s="218" t="s">
        <v>914</v>
      </c>
      <c r="G152" s="219" t="s">
        <v>212</v>
      </c>
      <c r="H152" s="220" t="n">
        <v>50</v>
      </c>
      <c r="I152" s="221" t="n">
        <v>6.71</v>
      </c>
      <c r="J152" s="221" t="n">
        <f aca="false">ROUND(I152*H152,2)</f>
        <v>335.5</v>
      </c>
      <c r="K152" s="222"/>
      <c r="L152" s="25"/>
      <c r="M152" s="223"/>
      <c r="N152" s="224" t="s">
        <v>36</v>
      </c>
      <c r="O152" s="225" t="n">
        <v>0.24006</v>
      </c>
      <c r="P152" s="225" t="n">
        <f aca="false">O152*H152</f>
        <v>12.003</v>
      </c>
      <c r="Q152" s="225" t="n">
        <v>8E-005</v>
      </c>
      <c r="R152" s="225" t="n">
        <f aca="false">Q152*H152</f>
        <v>0.004</v>
      </c>
      <c r="S152" s="225" t="n">
        <v>0</v>
      </c>
      <c r="T152" s="226" t="n">
        <f aca="false">S152*H152</f>
        <v>0</v>
      </c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R152" s="227" t="s">
        <v>261</v>
      </c>
      <c r="AT152" s="227" t="s">
        <v>162</v>
      </c>
      <c r="AU152" s="227" t="s">
        <v>161</v>
      </c>
      <c r="AY152" s="3" t="s">
        <v>158</v>
      </c>
      <c r="BE152" s="228" t="n">
        <f aca="false">IF(N152="základná",J152,0)</f>
        <v>0</v>
      </c>
      <c r="BF152" s="228" t="n">
        <f aca="false">IF(N152="znížená",J152,0)</f>
        <v>335.5</v>
      </c>
      <c r="BG152" s="228" t="n">
        <f aca="false">IF(N152="zákl. prenesená",J152,0)</f>
        <v>0</v>
      </c>
      <c r="BH152" s="228" t="n">
        <f aca="false">IF(N152="zníž. prenesená",J152,0)</f>
        <v>0</v>
      </c>
      <c r="BI152" s="228" t="n">
        <f aca="false">IF(N152="nulová",J152,0)</f>
        <v>0</v>
      </c>
      <c r="BJ152" s="3" t="s">
        <v>161</v>
      </c>
      <c r="BK152" s="228" t="n">
        <f aca="false">ROUND(I152*H152,2)</f>
        <v>335.5</v>
      </c>
      <c r="BL152" s="3" t="s">
        <v>261</v>
      </c>
      <c r="BM152" s="227" t="s">
        <v>915</v>
      </c>
    </row>
    <row r="153" s="26" customFormat="true" ht="24.15" hidden="false" customHeight="true" outlineLevel="0" collapsed="false">
      <c r="A153" s="19"/>
      <c r="B153" s="20"/>
      <c r="C153" s="229" t="s">
        <v>916</v>
      </c>
      <c r="D153" s="229" t="s">
        <v>220</v>
      </c>
      <c r="E153" s="230" t="s">
        <v>917</v>
      </c>
      <c r="F153" s="231" t="s">
        <v>918</v>
      </c>
      <c r="G153" s="232" t="s">
        <v>212</v>
      </c>
      <c r="H153" s="233" t="n">
        <v>50</v>
      </c>
      <c r="I153" s="234" t="n">
        <v>10.75</v>
      </c>
      <c r="J153" s="234" t="n">
        <f aca="false">ROUND(I153*H153,2)</f>
        <v>537.5</v>
      </c>
      <c r="K153" s="235"/>
      <c r="L153" s="236"/>
      <c r="M153" s="237"/>
      <c r="N153" s="238" t="s">
        <v>36</v>
      </c>
      <c r="O153" s="225" t="n">
        <v>0</v>
      </c>
      <c r="P153" s="225" t="n">
        <f aca="false">O153*H153</f>
        <v>0</v>
      </c>
      <c r="Q153" s="225" t="n">
        <v>0.00025</v>
      </c>
      <c r="R153" s="225" t="n">
        <f aca="false">Q153*H153</f>
        <v>0.0125</v>
      </c>
      <c r="S153" s="225" t="n">
        <v>0</v>
      </c>
      <c r="T153" s="226" t="n">
        <f aca="false">S153*H153</f>
        <v>0</v>
      </c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R153" s="227" t="s">
        <v>224</v>
      </c>
      <c r="AT153" s="227" t="s">
        <v>220</v>
      </c>
      <c r="AU153" s="227" t="s">
        <v>161</v>
      </c>
      <c r="AY153" s="3" t="s">
        <v>158</v>
      </c>
      <c r="BE153" s="228" t="n">
        <f aca="false">IF(N153="základná",J153,0)</f>
        <v>0</v>
      </c>
      <c r="BF153" s="228" t="n">
        <f aca="false">IF(N153="znížená",J153,0)</f>
        <v>537.5</v>
      </c>
      <c r="BG153" s="228" t="n">
        <f aca="false">IF(N153="zákl. prenesená",J153,0)</f>
        <v>0</v>
      </c>
      <c r="BH153" s="228" t="n">
        <f aca="false">IF(N153="zníž. prenesená",J153,0)</f>
        <v>0</v>
      </c>
      <c r="BI153" s="228" t="n">
        <f aca="false">IF(N153="nulová",J153,0)</f>
        <v>0</v>
      </c>
      <c r="BJ153" s="3" t="s">
        <v>161</v>
      </c>
      <c r="BK153" s="228" t="n">
        <f aca="false">ROUND(I153*H153,2)</f>
        <v>537.5</v>
      </c>
      <c r="BL153" s="3" t="s">
        <v>261</v>
      </c>
      <c r="BM153" s="227" t="s">
        <v>919</v>
      </c>
    </row>
    <row r="154" s="26" customFormat="true" ht="24.15" hidden="false" customHeight="true" outlineLevel="0" collapsed="false">
      <c r="A154" s="19"/>
      <c r="B154" s="20"/>
      <c r="C154" s="216" t="s">
        <v>920</v>
      </c>
      <c r="D154" s="216" t="s">
        <v>162</v>
      </c>
      <c r="E154" s="217" t="s">
        <v>921</v>
      </c>
      <c r="F154" s="218" t="s">
        <v>922</v>
      </c>
      <c r="G154" s="219" t="s">
        <v>212</v>
      </c>
      <c r="H154" s="220" t="n">
        <v>25</v>
      </c>
      <c r="I154" s="221" t="n">
        <v>11</v>
      </c>
      <c r="J154" s="221" t="n">
        <f aca="false">ROUND(I154*H154,2)</f>
        <v>275</v>
      </c>
      <c r="K154" s="222"/>
      <c r="L154" s="25"/>
      <c r="M154" s="223"/>
      <c r="N154" s="224" t="s">
        <v>36</v>
      </c>
      <c r="O154" s="225" t="n">
        <v>0.28013</v>
      </c>
      <c r="P154" s="225" t="n">
        <f aca="false">O154*H154</f>
        <v>7.00325</v>
      </c>
      <c r="Q154" s="225" t="n">
        <v>0.00015</v>
      </c>
      <c r="R154" s="225" t="n">
        <f aca="false">Q154*H154</f>
        <v>0.00375</v>
      </c>
      <c r="S154" s="225" t="n">
        <v>0</v>
      </c>
      <c r="T154" s="226" t="n">
        <f aca="false">S154*H154</f>
        <v>0</v>
      </c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R154" s="227" t="s">
        <v>261</v>
      </c>
      <c r="AT154" s="227" t="s">
        <v>162</v>
      </c>
      <c r="AU154" s="227" t="s">
        <v>161</v>
      </c>
      <c r="AY154" s="3" t="s">
        <v>158</v>
      </c>
      <c r="BE154" s="228" t="n">
        <f aca="false">IF(N154="základná",J154,0)</f>
        <v>0</v>
      </c>
      <c r="BF154" s="228" t="n">
        <f aca="false">IF(N154="znížená",J154,0)</f>
        <v>275</v>
      </c>
      <c r="BG154" s="228" t="n">
        <f aca="false">IF(N154="zákl. prenesená",J154,0)</f>
        <v>0</v>
      </c>
      <c r="BH154" s="228" t="n">
        <f aca="false">IF(N154="zníž. prenesená",J154,0)</f>
        <v>0</v>
      </c>
      <c r="BI154" s="228" t="n">
        <f aca="false">IF(N154="nulová",J154,0)</f>
        <v>0</v>
      </c>
      <c r="BJ154" s="3" t="s">
        <v>161</v>
      </c>
      <c r="BK154" s="228" t="n">
        <f aca="false">ROUND(I154*H154,2)</f>
        <v>275</v>
      </c>
      <c r="BL154" s="3" t="s">
        <v>261</v>
      </c>
      <c r="BM154" s="227" t="s">
        <v>923</v>
      </c>
    </row>
    <row r="155" s="26" customFormat="true" ht="24.15" hidden="false" customHeight="true" outlineLevel="0" collapsed="false">
      <c r="A155" s="19"/>
      <c r="B155" s="20"/>
      <c r="C155" s="229" t="s">
        <v>924</v>
      </c>
      <c r="D155" s="229" t="s">
        <v>220</v>
      </c>
      <c r="E155" s="230" t="s">
        <v>925</v>
      </c>
      <c r="F155" s="231" t="s">
        <v>926</v>
      </c>
      <c r="G155" s="232" t="s">
        <v>212</v>
      </c>
      <c r="H155" s="233" t="n">
        <v>25</v>
      </c>
      <c r="I155" s="234" t="n">
        <v>18</v>
      </c>
      <c r="J155" s="234" t="n">
        <f aca="false">ROUND(I155*H155,2)</f>
        <v>450</v>
      </c>
      <c r="K155" s="235"/>
      <c r="L155" s="236"/>
      <c r="M155" s="237"/>
      <c r="N155" s="238" t="s">
        <v>36</v>
      </c>
      <c r="O155" s="225" t="n">
        <v>0</v>
      </c>
      <c r="P155" s="225" t="n">
        <f aca="false">O155*H155</f>
        <v>0</v>
      </c>
      <c r="Q155" s="225" t="n">
        <v>0.0006</v>
      </c>
      <c r="R155" s="225" t="n">
        <f aca="false">Q155*H155</f>
        <v>0.015</v>
      </c>
      <c r="S155" s="225" t="n">
        <v>0</v>
      </c>
      <c r="T155" s="226" t="n">
        <f aca="false">S155*H155</f>
        <v>0</v>
      </c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R155" s="227" t="s">
        <v>224</v>
      </c>
      <c r="AT155" s="227" t="s">
        <v>220</v>
      </c>
      <c r="AU155" s="227" t="s">
        <v>161</v>
      </c>
      <c r="AY155" s="3" t="s">
        <v>158</v>
      </c>
      <c r="BE155" s="228" t="n">
        <f aca="false">IF(N155="základná",J155,0)</f>
        <v>0</v>
      </c>
      <c r="BF155" s="228" t="n">
        <f aca="false">IF(N155="znížená",J155,0)</f>
        <v>450</v>
      </c>
      <c r="BG155" s="228" t="n">
        <f aca="false">IF(N155="zákl. prenesená",J155,0)</f>
        <v>0</v>
      </c>
      <c r="BH155" s="228" t="n">
        <f aca="false">IF(N155="zníž. prenesená",J155,0)</f>
        <v>0</v>
      </c>
      <c r="BI155" s="228" t="n">
        <f aca="false">IF(N155="nulová",J155,0)</f>
        <v>0</v>
      </c>
      <c r="BJ155" s="3" t="s">
        <v>161</v>
      </c>
      <c r="BK155" s="228" t="n">
        <f aca="false">ROUND(I155*H155,2)</f>
        <v>450</v>
      </c>
      <c r="BL155" s="3" t="s">
        <v>261</v>
      </c>
      <c r="BM155" s="227" t="s">
        <v>927</v>
      </c>
    </row>
    <row r="156" s="26" customFormat="true" ht="24.15" hidden="false" customHeight="true" outlineLevel="0" collapsed="false">
      <c r="A156" s="19"/>
      <c r="B156" s="20"/>
      <c r="C156" s="216" t="s">
        <v>928</v>
      </c>
      <c r="D156" s="216" t="s">
        <v>162</v>
      </c>
      <c r="E156" s="217" t="s">
        <v>929</v>
      </c>
      <c r="F156" s="218" t="s">
        <v>930</v>
      </c>
      <c r="G156" s="219" t="s">
        <v>274</v>
      </c>
      <c r="H156" s="220" t="n">
        <v>393.83</v>
      </c>
      <c r="I156" s="221" t="n">
        <v>1</v>
      </c>
      <c r="J156" s="221" t="n">
        <f aca="false">ROUND(I156*H156,2)</f>
        <v>393.83</v>
      </c>
      <c r="K156" s="222"/>
      <c r="L156" s="25"/>
      <c r="M156" s="223"/>
      <c r="N156" s="224" t="s">
        <v>36</v>
      </c>
      <c r="O156" s="225" t="n">
        <v>0.22</v>
      </c>
      <c r="P156" s="225" t="n">
        <f aca="false">O156*H156</f>
        <v>86.6426</v>
      </c>
      <c r="Q156" s="225" t="n">
        <v>0.0003</v>
      </c>
      <c r="R156" s="225" t="n">
        <f aca="false">Q156*H156</f>
        <v>0.118149</v>
      </c>
      <c r="S156" s="225" t="n">
        <v>0</v>
      </c>
      <c r="T156" s="226" t="n">
        <f aca="false">S156*H156</f>
        <v>0</v>
      </c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R156" s="227" t="s">
        <v>261</v>
      </c>
      <c r="AT156" s="227" t="s">
        <v>162</v>
      </c>
      <c r="AU156" s="227" t="s">
        <v>161</v>
      </c>
      <c r="AY156" s="3" t="s">
        <v>158</v>
      </c>
      <c r="BE156" s="228" t="n">
        <f aca="false">IF(N156="základná",J156,0)</f>
        <v>0</v>
      </c>
      <c r="BF156" s="228" t="n">
        <f aca="false">IF(N156="znížená",J156,0)</f>
        <v>393.83</v>
      </c>
      <c r="BG156" s="228" t="n">
        <f aca="false">IF(N156="zákl. prenesená",J156,0)</f>
        <v>0</v>
      </c>
      <c r="BH156" s="228" t="n">
        <f aca="false">IF(N156="zníž. prenesená",J156,0)</f>
        <v>0</v>
      </c>
      <c r="BI156" s="228" t="n">
        <f aca="false">IF(N156="nulová",J156,0)</f>
        <v>0</v>
      </c>
      <c r="BJ156" s="3" t="s">
        <v>161</v>
      </c>
      <c r="BK156" s="228" t="n">
        <f aca="false">ROUND(I156*H156,2)</f>
        <v>393.83</v>
      </c>
      <c r="BL156" s="3" t="s">
        <v>261</v>
      </c>
      <c r="BM156" s="227" t="s">
        <v>931</v>
      </c>
    </row>
    <row r="157" s="26" customFormat="true" ht="16.5" hidden="false" customHeight="true" outlineLevel="0" collapsed="false">
      <c r="A157" s="19"/>
      <c r="B157" s="20"/>
      <c r="C157" s="216" t="s">
        <v>286</v>
      </c>
      <c r="D157" s="216" t="s">
        <v>162</v>
      </c>
      <c r="E157" s="217" t="s">
        <v>932</v>
      </c>
      <c r="F157" s="218" t="s">
        <v>933</v>
      </c>
      <c r="G157" s="219" t="s">
        <v>212</v>
      </c>
      <c r="H157" s="220" t="n">
        <v>148</v>
      </c>
      <c r="I157" s="221" t="n">
        <v>0.85</v>
      </c>
      <c r="J157" s="221" t="n">
        <f aca="false">ROUND(I157*H157,2)</f>
        <v>125.8</v>
      </c>
      <c r="K157" s="222"/>
      <c r="L157" s="25"/>
      <c r="M157" s="223"/>
      <c r="N157" s="224" t="s">
        <v>36</v>
      </c>
      <c r="O157" s="225" t="n">
        <v>0</v>
      </c>
      <c r="P157" s="225" t="n">
        <f aca="false">O157*H157</f>
        <v>0</v>
      </c>
      <c r="Q157" s="225" t="n">
        <v>0</v>
      </c>
      <c r="R157" s="225" t="n">
        <f aca="false">Q157*H157</f>
        <v>0</v>
      </c>
      <c r="S157" s="225" t="n">
        <v>0</v>
      </c>
      <c r="T157" s="226" t="n">
        <f aca="false">S157*H157</f>
        <v>0</v>
      </c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R157" s="227" t="s">
        <v>261</v>
      </c>
      <c r="AT157" s="227" t="s">
        <v>162</v>
      </c>
      <c r="AU157" s="227" t="s">
        <v>161</v>
      </c>
      <c r="AY157" s="3" t="s">
        <v>158</v>
      </c>
      <c r="BE157" s="228" t="n">
        <f aca="false">IF(N157="základná",J157,0)</f>
        <v>0</v>
      </c>
      <c r="BF157" s="228" t="n">
        <f aca="false">IF(N157="znížená",J157,0)</f>
        <v>125.8</v>
      </c>
      <c r="BG157" s="228" t="n">
        <f aca="false">IF(N157="zákl. prenesená",J157,0)</f>
        <v>0</v>
      </c>
      <c r="BH157" s="228" t="n">
        <f aca="false">IF(N157="zníž. prenesená",J157,0)</f>
        <v>0</v>
      </c>
      <c r="BI157" s="228" t="n">
        <f aca="false">IF(N157="nulová",J157,0)</f>
        <v>0</v>
      </c>
      <c r="BJ157" s="3" t="s">
        <v>161</v>
      </c>
      <c r="BK157" s="228" t="n">
        <f aca="false">ROUND(I157*H157,2)</f>
        <v>125.8</v>
      </c>
      <c r="BL157" s="3" t="s">
        <v>261</v>
      </c>
      <c r="BM157" s="227" t="s">
        <v>934</v>
      </c>
    </row>
    <row r="158" s="26" customFormat="true" ht="24.15" hidden="false" customHeight="true" outlineLevel="0" collapsed="false">
      <c r="A158" s="19"/>
      <c r="B158" s="20"/>
      <c r="C158" s="216" t="s">
        <v>240</v>
      </c>
      <c r="D158" s="216" t="s">
        <v>162</v>
      </c>
      <c r="E158" s="217" t="s">
        <v>935</v>
      </c>
      <c r="F158" s="218" t="s">
        <v>936</v>
      </c>
      <c r="G158" s="219" t="s">
        <v>274</v>
      </c>
      <c r="H158" s="220" t="n">
        <v>39.383</v>
      </c>
      <c r="I158" s="221" t="n">
        <v>1.4</v>
      </c>
      <c r="J158" s="221" t="n">
        <f aca="false">ROUND(I158*H158,2)</f>
        <v>55.14</v>
      </c>
      <c r="K158" s="222"/>
      <c r="L158" s="25"/>
      <c r="M158" s="223"/>
      <c r="N158" s="224" t="s">
        <v>36</v>
      </c>
      <c r="O158" s="225" t="n">
        <v>0</v>
      </c>
      <c r="P158" s="225" t="n">
        <f aca="false">O158*H158</f>
        <v>0</v>
      </c>
      <c r="Q158" s="225" t="n">
        <v>0</v>
      </c>
      <c r="R158" s="225" t="n">
        <f aca="false">Q158*H158</f>
        <v>0</v>
      </c>
      <c r="S158" s="225" t="n">
        <v>0</v>
      </c>
      <c r="T158" s="226" t="n">
        <f aca="false">S158*H158</f>
        <v>0</v>
      </c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R158" s="227" t="s">
        <v>261</v>
      </c>
      <c r="AT158" s="227" t="s">
        <v>162</v>
      </c>
      <c r="AU158" s="227" t="s">
        <v>161</v>
      </c>
      <c r="AY158" s="3" t="s">
        <v>158</v>
      </c>
      <c r="BE158" s="228" t="n">
        <f aca="false">IF(N158="základná",J158,0)</f>
        <v>0</v>
      </c>
      <c r="BF158" s="228" t="n">
        <f aca="false">IF(N158="znížená",J158,0)</f>
        <v>55.14</v>
      </c>
      <c r="BG158" s="228" t="n">
        <f aca="false">IF(N158="zákl. prenesená",J158,0)</f>
        <v>0</v>
      </c>
      <c r="BH158" s="228" t="n">
        <f aca="false">IF(N158="zníž. prenesená",J158,0)</f>
        <v>0</v>
      </c>
      <c r="BI158" s="228" t="n">
        <f aca="false">IF(N158="nulová",J158,0)</f>
        <v>0</v>
      </c>
      <c r="BJ158" s="3" t="s">
        <v>161</v>
      </c>
      <c r="BK158" s="228" t="n">
        <f aca="false">ROUND(I158*H158,2)</f>
        <v>55.14</v>
      </c>
      <c r="BL158" s="3" t="s">
        <v>261</v>
      </c>
      <c r="BM158" s="227" t="s">
        <v>937</v>
      </c>
    </row>
    <row r="159" s="26" customFormat="true" ht="24.15" hidden="false" customHeight="true" outlineLevel="0" collapsed="false">
      <c r="A159" s="19"/>
      <c r="B159" s="20"/>
      <c r="C159" s="216" t="s">
        <v>244</v>
      </c>
      <c r="D159" s="216" t="s">
        <v>162</v>
      </c>
      <c r="E159" s="217" t="s">
        <v>938</v>
      </c>
      <c r="F159" s="218" t="s">
        <v>939</v>
      </c>
      <c r="G159" s="219" t="s">
        <v>274</v>
      </c>
      <c r="H159" s="220" t="n">
        <v>39.383</v>
      </c>
      <c r="I159" s="221" t="n">
        <v>0.6</v>
      </c>
      <c r="J159" s="221" t="n">
        <f aca="false">ROUND(I159*H159,2)</f>
        <v>23.63</v>
      </c>
      <c r="K159" s="222"/>
      <c r="L159" s="25"/>
      <c r="M159" s="223"/>
      <c r="N159" s="224" t="s">
        <v>36</v>
      </c>
      <c r="O159" s="225" t="n">
        <v>0</v>
      </c>
      <c r="P159" s="225" t="n">
        <f aca="false">O159*H159</f>
        <v>0</v>
      </c>
      <c r="Q159" s="225" t="n">
        <v>0</v>
      </c>
      <c r="R159" s="225" t="n">
        <f aca="false">Q159*H159</f>
        <v>0</v>
      </c>
      <c r="S159" s="225" t="n">
        <v>0</v>
      </c>
      <c r="T159" s="226" t="n">
        <f aca="false">S159*H159</f>
        <v>0</v>
      </c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R159" s="227" t="s">
        <v>261</v>
      </c>
      <c r="AT159" s="227" t="s">
        <v>162</v>
      </c>
      <c r="AU159" s="227" t="s">
        <v>161</v>
      </c>
      <c r="AY159" s="3" t="s">
        <v>158</v>
      </c>
      <c r="BE159" s="228" t="n">
        <f aca="false">IF(N159="základná",J159,0)</f>
        <v>0</v>
      </c>
      <c r="BF159" s="228" t="n">
        <f aca="false">IF(N159="znížená",J159,0)</f>
        <v>23.63</v>
      </c>
      <c r="BG159" s="228" t="n">
        <f aca="false">IF(N159="zákl. prenesená",J159,0)</f>
        <v>0</v>
      </c>
      <c r="BH159" s="228" t="n">
        <f aca="false">IF(N159="zníž. prenesená",J159,0)</f>
        <v>0</v>
      </c>
      <c r="BI159" s="228" t="n">
        <f aca="false">IF(N159="nulová",J159,0)</f>
        <v>0</v>
      </c>
      <c r="BJ159" s="3" t="s">
        <v>161</v>
      </c>
      <c r="BK159" s="228" t="n">
        <f aca="false">ROUND(I159*H159,2)</f>
        <v>23.63</v>
      </c>
      <c r="BL159" s="3" t="s">
        <v>261</v>
      </c>
      <c r="BM159" s="227" t="s">
        <v>940</v>
      </c>
    </row>
    <row r="160" s="200" customFormat="true" ht="22.8" hidden="false" customHeight="true" outlineLevel="0" collapsed="false">
      <c r="B160" s="201"/>
      <c r="C160" s="202"/>
      <c r="D160" s="203" t="s">
        <v>69</v>
      </c>
      <c r="E160" s="214" t="s">
        <v>941</v>
      </c>
      <c r="F160" s="214" t="s">
        <v>942</v>
      </c>
      <c r="G160" s="202"/>
      <c r="H160" s="202"/>
      <c r="I160" s="202"/>
      <c r="J160" s="215" t="n">
        <f aca="false">BK160</f>
        <v>1454.66</v>
      </c>
      <c r="K160" s="202"/>
      <c r="L160" s="206"/>
      <c r="M160" s="207"/>
      <c r="N160" s="208"/>
      <c r="O160" s="208"/>
      <c r="P160" s="209" t="n">
        <f aca="false">SUM(P161:P176)</f>
        <v>3.02002</v>
      </c>
      <c r="Q160" s="208"/>
      <c r="R160" s="209" t="n">
        <f aca="false">SUM(R161:R176)</f>
        <v>0.00972</v>
      </c>
      <c r="S160" s="208"/>
      <c r="T160" s="210" t="n">
        <f aca="false">SUM(T161:T176)</f>
        <v>0</v>
      </c>
      <c r="AR160" s="211" t="s">
        <v>161</v>
      </c>
      <c r="AT160" s="212" t="s">
        <v>69</v>
      </c>
      <c r="AU160" s="212" t="s">
        <v>78</v>
      </c>
      <c r="AY160" s="211" t="s">
        <v>158</v>
      </c>
      <c r="BK160" s="213" t="n">
        <f aca="false">SUM(BK161:BK176)</f>
        <v>1454.66</v>
      </c>
    </row>
    <row r="161" s="26" customFormat="true" ht="16.5" hidden="false" customHeight="true" outlineLevel="0" collapsed="false">
      <c r="A161" s="19"/>
      <c r="B161" s="20"/>
      <c r="C161" s="216" t="s">
        <v>943</v>
      </c>
      <c r="D161" s="216" t="s">
        <v>162</v>
      </c>
      <c r="E161" s="217" t="s">
        <v>944</v>
      </c>
      <c r="F161" s="218" t="s">
        <v>945</v>
      </c>
      <c r="G161" s="219" t="s">
        <v>217</v>
      </c>
      <c r="H161" s="220" t="n">
        <v>5</v>
      </c>
      <c r="I161" s="221" t="n">
        <v>3.44</v>
      </c>
      <c r="J161" s="221" t="n">
        <f aca="false">ROUND(I161*H161,2)</f>
        <v>17.2</v>
      </c>
      <c r="K161" s="222"/>
      <c r="L161" s="25"/>
      <c r="M161" s="223"/>
      <c r="N161" s="224" t="s">
        <v>36</v>
      </c>
      <c r="O161" s="225" t="n">
        <v>0.15701</v>
      </c>
      <c r="P161" s="225" t="n">
        <f aca="false">O161*H161</f>
        <v>0.78505</v>
      </c>
      <c r="Q161" s="225" t="n">
        <v>2E-005</v>
      </c>
      <c r="R161" s="225" t="n">
        <f aca="false">Q161*H161</f>
        <v>0.0001</v>
      </c>
      <c r="S161" s="225" t="n">
        <v>0</v>
      </c>
      <c r="T161" s="226" t="n">
        <f aca="false">S161*H161</f>
        <v>0</v>
      </c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R161" s="227" t="s">
        <v>261</v>
      </c>
      <c r="AT161" s="227" t="s">
        <v>162</v>
      </c>
      <c r="AU161" s="227" t="s">
        <v>161</v>
      </c>
      <c r="AY161" s="3" t="s">
        <v>158</v>
      </c>
      <c r="BE161" s="228" t="n">
        <f aca="false">IF(N161="základná",J161,0)</f>
        <v>0</v>
      </c>
      <c r="BF161" s="228" t="n">
        <f aca="false">IF(N161="znížená",J161,0)</f>
        <v>17.2</v>
      </c>
      <c r="BG161" s="228" t="n">
        <f aca="false">IF(N161="zákl. prenesená",J161,0)</f>
        <v>0</v>
      </c>
      <c r="BH161" s="228" t="n">
        <f aca="false">IF(N161="zníž. prenesená",J161,0)</f>
        <v>0</v>
      </c>
      <c r="BI161" s="228" t="n">
        <f aca="false">IF(N161="nulová",J161,0)</f>
        <v>0</v>
      </c>
      <c r="BJ161" s="3" t="s">
        <v>161</v>
      </c>
      <c r="BK161" s="228" t="n">
        <f aca="false">ROUND(I161*H161,2)</f>
        <v>17.2</v>
      </c>
      <c r="BL161" s="3" t="s">
        <v>261</v>
      </c>
      <c r="BM161" s="227" t="s">
        <v>946</v>
      </c>
    </row>
    <row r="162" s="26" customFormat="true" ht="66.75" hidden="false" customHeight="true" outlineLevel="0" collapsed="false">
      <c r="A162" s="19"/>
      <c r="B162" s="20"/>
      <c r="C162" s="229" t="s">
        <v>947</v>
      </c>
      <c r="D162" s="229" t="s">
        <v>220</v>
      </c>
      <c r="E162" s="230" t="s">
        <v>948</v>
      </c>
      <c r="F162" s="231" t="s">
        <v>949</v>
      </c>
      <c r="G162" s="232" t="s">
        <v>217</v>
      </c>
      <c r="H162" s="233" t="n">
        <v>5</v>
      </c>
      <c r="I162" s="234" t="n">
        <v>14.41</v>
      </c>
      <c r="J162" s="234" t="n">
        <f aca="false">ROUND(I162*H162,2)</f>
        <v>72.05</v>
      </c>
      <c r="K162" s="235"/>
      <c r="L162" s="236"/>
      <c r="M162" s="237"/>
      <c r="N162" s="238" t="s">
        <v>36</v>
      </c>
      <c r="O162" s="225" t="n">
        <v>0</v>
      </c>
      <c r="P162" s="225" t="n">
        <f aca="false">O162*H162</f>
        <v>0</v>
      </c>
      <c r="Q162" s="225" t="n">
        <v>0.00032</v>
      </c>
      <c r="R162" s="225" t="n">
        <f aca="false">Q162*H162</f>
        <v>0.0016</v>
      </c>
      <c r="S162" s="225" t="n">
        <v>0</v>
      </c>
      <c r="T162" s="226" t="n">
        <f aca="false">S162*H162</f>
        <v>0</v>
      </c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R162" s="227" t="s">
        <v>224</v>
      </c>
      <c r="AT162" s="227" t="s">
        <v>220</v>
      </c>
      <c r="AU162" s="227" t="s">
        <v>161</v>
      </c>
      <c r="AY162" s="3" t="s">
        <v>158</v>
      </c>
      <c r="BE162" s="228" t="n">
        <f aca="false">IF(N162="základná",J162,0)</f>
        <v>0</v>
      </c>
      <c r="BF162" s="228" t="n">
        <f aca="false">IF(N162="znížená",J162,0)</f>
        <v>72.05</v>
      </c>
      <c r="BG162" s="228" t="n">
        <f aca="false">IF(N162="zákl. prenesená",J162,0)</f>
        <v>0</v>
      </c>
      <c r="BH162" s="228" t="n">
        <f aca="false">IF(N162="zníž. prenesená",J162,0)</f>
        <v>0</v>
      </c>
      <c r="BI162" s="228" t="n">
        <f aca="false">IF(N162="nulová",J162,0)</f>
        <v>0</v>
      </c>
      <c r="BJ162" s="3" t="s">
        <v>161</v>
      </c>
      <c r="BK162" s="228" t="n">
        <f aca="false">ROUND(I162*H162,2)</f>
        <v>72.05</v>
      </c>
      <c r="BL162" s="3" t="s">
        <v>261</v>
      </c>
      <c r="BM162" s="227" t="s">
        <v>950</v>
      </c>
    </row>
    <row r="163" s="26" customFormat="true" ht="21.75" hidden="false" customHeight="true" outlineLevel="0" collapsed="false">
      <c r="A163" s="19"/>
      <c r="B163" s="20"/>
      <c r="C163" s="216" t="s">
        <v>951</v>
      </c>
      <c r="D163" s="216" t="s">
        <v>162</v>
      </c>
      <c r="E163" s="217" t="s">
        <v>952</v>
      </c>
      <c r="F163" s="218" t="s">
        <v>953</v>
      </c>
      <c r="G163" s="219" t="s">
        <v>954</v>
      </c>
      <c r="H163" s="220" t="n">
        <v>5</v>
      </c>
      <c r="I163" s="221" t="n">
        <v>1.89</v>
      </c>
      <c r="J163" s="221" t="n">
        <f aca="false">ROUND(I163*H163,2)</f>
        <v>9.45</v>
      </c>
      <c r="K163" s="222"/>
      <c r="L163" s="25"/>
      <c r="M163" s="223"/>
      <c r="N163" s="224" t="s">
        <v>36</v>
      </c>
      <c r="O163" s="225" t="n">
        <v>0</v>
      </c>
      <c r="P163" s="225" t="n">
        <f aca="false">O163*H163</f>
        <v>0</v>
      </c>
      <c r="Q163" s="225" t="n">
        <v>0</v>
      </c>
      <c r="R163" s="225" t="n">
        <f aca="false">Q163*H163</f>
        <v>0</v>
      </c>
      <c r="S163" s="225" t="n">
        <v>0</v>
      </c>
      <c r="T163" s="226" t="n">
        <f aca="false">S163*H163</f>
        <v>0</v>
      </c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R163" s="227" t="s">
        <v>261</v>
      </c>
      <c r="AT163" s="227" t="s">
        <v>162</v>
      </c>
      <c r="AU163" s="227" t="s">
        <v>161</v>
      </c>
      <c r="AY163" s="3" t="s">
        <v>158</v>
      </c>
      <c r="BE163" s="228" t="n">
        <f aca="false">IF(N163="základná",J163,0)</f>
        <v>0</v>
      </c>
      <c r="BF163" s="228" t="n">
        <f aca="false">IF(N163="znížená",J163,0)</f>
        <v>9.45</v>
      </c>
      <c r="BG163" s="228" t="n">
        <f aca="false">IF(N163="zákl. prenesená",J163,0)</f>
        <v>0</v>
      </c>
      <c r="BH163" s="228" t="n">
        <f aca="false">IF(N163="zníž. prenesená",J163,0)</f>
        <v>0</v>
      </c>
      <c r="BI163" s="228" t="n">
        <f aca="false">IF(N163="nulová",J163,0)</f>
        <v>0</v>
      </c>
      <c r="BJ163" s="3" t="s">
        <v>161</v>
      </c>
      <c r="BK163" s="228" t="n">
        <f aca="false">ROUND(I163*H163,2)</f>
        <v>9.45</v>
      </c>
      <c r="BL163" s="3" t="s">
        <v>261</v>
      </c>
      <c r="BM163" s="227" t="s">
        <v>955</v>
      </c>
    </row>
    <row r="164" s="26" customFormat="true" ht="49.05" hidden="false" customHeight="true" outlineLevel="0" collapsed="false">
      <c r="A164" s="19"/>
      <c r="B164" s="20"/>
      <c r="C164" s="229" t="s">
        <v>956</v>
      </c>
      <c r="D164" s="229" t="s">
        <v>220</v>
      </c>
      <c r="E164" s="230" t="s">
        <v>957</v>
      </c>
      <c r="F164" s="231" t="s">
        <v>958</v>
      </c>
      <c r="G164" s="232" t="s">
        <v>217</v>
      </c>
      <c r="H164" s="233" t="n">
        <v>5</v>
      </c>
      <c r="I164" s="234" t="n">
        <v>24.2</v>
      </c>
      <c r="J164" s="234" t="n">
        <f aca="false">ROUND(I164*H164,2)</f>
        <v>121</v>
      </c>
      <c r="K164" s="235"/>
      <c r="L164" s="236"/>
      <c r="M164" s="237"/>
      <c r="N164" s="238" t="s">
        <v>36</v>
      </c>
      <c r="O164" s="225" t="n">
        <v>0</v>
      </c>
      <c r="P164" s="225" t="n">
        <f aca="false">O164*H164</f>
        <v>0</v>
      </c>
      <c r="Q164" s="225" t="n">
        <v>0.00011</v>
      </c>
      <c r="R164" s="225" t="n">
        <f aca="false">Q164*H164</f>
        <v>0.00055</v>
      </c>
      <c r="S164" s="225" t="n">
        <v>0</v>
      </c>
      <c r="T164" s="226" t="n">
        <f aca="false">S164*H164</f>
        <v>0</v>
      </c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R164" s="227" t="s">
        <v>224</v>
      </c>
      <c r="AT164" s="227" t="s">
        <v>220</v>
      </c>
      <c r="AU164" s="227" t="s">
        <v>161</v>
      </c>
      <c r="AY164" s="3" t="s">
        <v>158</v>
      </c>
      <c r="BE164" s="228" t="n">
        <f aca="false">IF(N164="základná",J164,0)</f>
        <v>0</v>
      </c>
      <c r="BF164" s="228" t="n">
        <f aca="false">IF(N164="znížená",J164,0)</f>
        <v>121</v>
      </c>
      <c r="BG164" s="228" t="n">
        <f aca="false">IF(N164="zákl. prenesená",J164,0)</f>
        <v>0</v>
      </c>
      <c r="BH164" s="228" t="n">
        <f aca="false">IF(N164="zníž. prenesená",J164,0)</f>
        <v>0</v>
      </c>
      <c r="BI164" s="228" t="n">
        <f aca="false">IF(N164="nulová",J164,0)</f>
        <v>0</v>
      </c>
      <c r="BJ164" s="3" t="s">
        <v>161</v>
      </c>
      <c r="BK164" s="228" t="n">
        <f aca="false">ROUND(I164*H164,2)</f>
        <v>121</v>
      </c>
      <c r="BL164" s="3" t="s">
        <v>261</v>
      </c>
      <c r="BM164" s="227" t="s">
        <v>959</v>
      </c>
    </row>
    <row r="165" s="26" customFormat="true" ht="16.5" hidden="false" customHeight="true" outlineLevel="0" collapsed="false">
      <c r="A165" s="19"/>
      <c r="B165" s="20"/>
      <c r="C165" s="216" t="s">
        <v>960</v>
      </c>
      <c r="D165" s="216" t="s">
        <v>162</v>
      </c>
      <c r="E165" s="217" t="s">
        <v>961</v>
      </c>
      <c r="F165" s="218" t="s">
        <v>962</v>
      </c>
      <c r="G165" s="219" t="s">
        <v>217</v>
      </c>
      <c r="H165" s="220" t="n">
        <v>4</v>
      </c>
      <c r="I165" s="221" t="n">
        <v>2.24</v>
      </c>
      <c r="J165" s="221" t="n">
        <f aca="false">ROUND(I165*H165,2)</f>
        <v>8.96</v>
      </c>
      <c r="K165" s="222"/>
      <c r="L165" s="25"/>
      <c r="M165" s="223"/>
      <c r="N165" s="224" t="s">
        <v>36</v>
      </c>
      <c r="O165" s="225" t="n">
        <v>0.10001</v>
      </c>
      <c r="P165" s="225" t="n">
        <f aca="false">O165*H165</f>
        <v>0.40004</v>
      </c>
      <c r="Q165" s="225" t="n">
        <v>0</v>
      </c>
      <c r="R165" s="225" t="n">
        <f aca="false">Q165*H165</f>
        <v>0</v>
      </c>
      <c r="S165" s="225" t="n">
        <v>0</v>
      </c>
      <c r="T165" s="226" t="n">
        <f aca="false">S165*H165</f>
        <v>0</v>
      </c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R165" s="227" t="s">
        <v>261</v>
      </c>
      <c r="AT165" s="227" t="s">
        <v>162</v>
      </c>
      <c r="AU165" s="227" t="s">
        <v>161</v>
      </c>
      <c r="AY165" s="3" t="s">
        <v>158</v>
      </c>
      <c r="BE165" s="228" t="n">
        <f aca="false">IF(N165="základná",J165,0)</f>
        <v>0</v>
      </c>
      <c r="BF165" s="228" t="n">
        <f aca="false">IF(N165="znížená",J165,0)</f>
        <v>8.96</v>
      </c>
      <c r="BG165" s="228" t="n">
        <f aca="false">IF(N165="zákl. prenesená",J165,0)</f>
        <v>0</v>
      </c>
      <c r="BH165" s="228" t="n">
        <f aca="false">IF(N165="zníž. prenesená",J165,0)</f>
        <v>0</v>
      </c>
      <c r="BI165" s="228" t="n">
        <f aca="false">IF(N165="nulová",J165,0)</f>
        <v>0</v>
      </c>
      <c r="BJ165" s="3" t="s">
        <v>161</v>
      </c>
      <c r="BK165" s="228" t="n">
        <f aca="false">ROUND(I165*H165,2)</f>
        <v>8.96</v>
      </c>
      <c r="BL165" s="3" t="s">
        <v>261</v>
      </c>
      <c r="BM165" s="227" t="s">
        <v>963</v>
      </c>
    </row>
    <row r="166" s="26" customFormat="true" ht="37.8" hidden="false" customHeight="true" outlineLevel="0" collapsed="false">
      <c r="A166" s="19"/>
      <c r="B166" s="20"/>
      <c r="C166" s="229" t="s">
        <v>964</v>
      </c>
      <c r="D166" s="229" t="s">
        <v>220</v>
      </c>
      <c r="E166" s="230" t="s">
        <v>965</v>
      </c>
      <c r="F166" s="231" t="s">
        <v>966</v>
      </c>
      <c r="G166" s="232" t="s">
        <v>217</v>
      </c>
      <c r="H166" s="233" t="n">
        <v>4</v>
      </c>
      <c r="I166" s="234" t="n">
        <v>5.98</v>
      </c>
      <c r="J166" s="234" t="n">
        <f aca="false">ROUND(I166*H166,2)</f>
        <v>23.92</v>
      </c>
      <c r="K166" s="235"/>
      <c r="L166" s="236"/>
      <c r="M166" s="237"/>
      <c r="N166" s="238" t="s">
        <v>36</v>
      </c>
      <c r="O166" s="225" t="n">
        <v>0</v>
      </c>
      <c r="P166" s="225" t="n">
        <f aca="false">O166*H166</f>
        <v>0</v>
      </c>
      <c r="Q166" s="225" t="n">
        <v>0.00017</v>
      </c>
      <c r="R166" s="225" t="n">
        <f aca="false">Q166*H166</f>
        <v>0.00068</v>
      </c>
      <c r="S166" s="225" t="n">
        <v>0</v>
      </c>
      <c r="T166" s="226" t="n">
        <f aca="false">S166*H166</f>
        <v>0</v>
      </c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R166" s="227" t="s">
        <v>224</v>
      </c>
      <c r="AT166" s="227" t="s">
        <v>220</v>
      </c>
      <c r="AU166" s="227" t="s">
        <v>161</v>
      </c>
      <c r="AY166" s="3" t="s">
        <v>158</v>
      </c>
      <c r="BE166" s="228" t="n">
        <f aca="false">IF(N166="základná",J166,0)</f>
        <v>0</v>
      </c>
      <c r="BF166" s="228" t="n">
        <f aca="false">IF(N166="znížená",J166,0)</f>
        <v>23.92</v>
      </c>
      <c r="BG166" s="228" t="n">
        <f aca="false">IF(N166="zákl. prenesená",J166,0)</f>
        <v>0</v>
      </c>
      <c r="BH166" s="228" t="n">
        <f aca="false">IF(N166="zníž. prenesená",J166,0)</f>
        <v>0</v>
      </c>
      <c r="BI166" s="228" t="n">
        <f aca="false">IF(N166="nulová",J166,0)</f>
        <v>0</v>
      </c>
      <c r="BJ166" s="3" t="s">
        <v>161</v>
      </c>
      <c r="BK166" s="228" t="n">
        <f aca="false">ROUND(I166*H166,2)</f>
        <v>23.92</v>
      </c>
      <c r="BL166" s="3" t="s">
        <v>261</v>
      </c>
      <c r="BM166" s="227" t="s">
        <v>967</v>
      </c>
    </row>
    <row r="167" s="26" customFormat="true" ht="16.5" hidden="false" customHeight="true" outlineLevel="0" collapsed="false">
      <c r="A167" s="19"/>
      <c r="B167" s="20"/>
      <c r="C167" s="216" t="s">
        <v>968</v>
      </c>
      <c r="D167" s="216" t="s">
        <v>162</v>
      </c>
      <c r="E167" s="217" t="s">
        <v>969</v>
      </c>
      <c r="F167" s="218" t="s">
        <v>970</v>
      </c>
      <c r="G167" s="219" t="s">
        <v>217</v>
      </c>
      <c r="H167" s="220" t="n">
        <v>2</v>
      </c>
      <c r="I167" s="221" t="n">
        <v>3.47</v>
      </c>
      <c r="J167" s="221" t="n">
        <f aca="false">ROUND(I167*H167,2)</f>
        <v>6.94</v>
      </c>
      <c r="K167" s="222"/>
      <c r="L167" s="25"/>
      <c r="M167" s="223"/>
      <c r="N167" s="224" t="s">
        <v>36</v>
      </c>
      <c r="O167" s="225" t="n">
        <v>0.15303</v>
      </c>
      <c r="P167" s="225" t="n">
        <f aca="false">O167*H167</f>
        <v>0.30606</v>
      </c>
      <c r="Q167" s="225" t="n">
        <v>1E-005</v>
      </c>
      <c r="R167" s="225" t="n">
        <f aca="false">Q167*H167</f>
        <v>2E-005</v>
      </c>
      <c r="S167" s="225" t="n">
        <v>0</v>
      </c>
      <c r="T167" s="226" t="n">
        <f aca="false">S167*H167</f>
        <v>0</v>
      </c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R167" s="227" t="s">
        <v>261</v>
      </c>
      <c r="AT167" s="227" t="s">
        <v>162</v>
      </c>
      <c r="AU167" s="227" t="s">
        <v>161</v>
      </c>
      <c r="AY167" s="3" t="s">
        <v>158</v>
      </c>
      <c r="BE167" s="228" t="n">
        <f aca="false">IF(N167="základná",J167,0)</f>
        <v>0</v>
      </c>
      <c r="BF167" s="228" t="n">
        <f aca="false">IF(N167="znížená",J167,0)</f>
        <v>6.94</v>
      </c>
      <c r="BG167" s="228" t="n">
        <f aca="false">IF(N167="zákl. prenesená",J167,0)</f>
        <v>0</v>
      </c>
      <c r="BH167" s="228" t="n">
        <f aca="false">IF(N167="zníž. prenesená",J167,0)</f>
        <v>0</v>
      </c>
      <c r="BI167" s="228" t="n">
        <f aca="false">IF(N167="nulová",J167,0)</f>
        <v>0</v>
      </c>
      <c r="BJ167" s="3" t="s">
        <v>161</v>
      </c>
      <c r="BK167" s="228" t="n">
        <f aca="false">ROUND(I167*H167,2)</f>
        <v>6.94</v>
      </c>
      <c r="BL167" s="3" t="s">
        <v>261</v>
      </c>
      <c r="BM167" s="227" t="s">
        <v>971</v>
      </c>
    </row>
    <row r="168" s="26" customFormat="true" ht="37.8" hidden="false" customHeight="true" outlineLevel="0" collapsed="false">
      <c r="A168" s="19"/>
      <c r="B168" s="20"/>
      <c r="C168" s="229" t="s">
        <v>972</v>
      </c>
      <c r="D168" s="229" t="s">
        <v>220</v>
      </c>
      <c r="E168" s="230" t="s">
        <v>973</v>
      </c>
      <c r="F168" s="231" t="s">
        <v>974</v>
      </c>
      <c r="G168" s="232" t="s">
        <v>217</v>
      </c>
      <c r="H168" s="233" t="n">
        <v>2</v>
      </c>
      <c r="I168" s="234" t="n">
        <v>12.25</v>
      </c>
      <c r="J168" s="234" t="n">
        <f aca="false">ROUND(I168*H168,2)</f>
        <v>24.5</v>
      </c>
      <c r="K168" s="235"/>
      <c r="L168" s="236"/>
      <c r="M168" s="237"/>
      <c r="N168" s="238" t="s">
        <v>36</v>
      </c>
      <c r="O168" s="225" t="n">
        <v>0</v>
      </c>
      <c r="P168" s="225" t="n">
        <f aca="false">O168*H168</f>
        <v>0</v>
      </c>
      <c r="Q168" s="225" t="n">
        <v>0.00046</v>
      </c>
      <c r="R168" s="225" t="n">
        <f aca="false">Q168*H168</f>
        <v>0.00092</v>
      </c>
      <c r="S168" s="225" t="n">
        <v>0</v>
      </c>
      <c r="T168" s="226" t="n">
        <f aca="false">S168*H168</f>
        <v>0</v>
      </c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R168" s="227" t="s">
        <v>224</v>
      </c>
      <c r="AT168" s="227" t="s">
        <v>220</v>
      </c>
      <c r="AU168" s="227" t="s">
        <v>161</v>
      </c>
      <c r="AY168" s="3" t="s">
        <v>158</v>
      </c>
      <c r="BE168" s="228" t="n">
        <f aca="false">IF(N168="základná",J168,0)</f>
        <v>0</v>
      </c>
      <c r="BF168" s="228" t="n">
        <f aca="false">IF(N168="znížená",J168,0)</f>
        <v>24.5</v>
      </c>
      <c r="BG168" s="228" t="n">
        <f aca="false">IF(N168="zákl. prenesená",J168,0)</f>
        <v>0</v>
      </c>
      <c r="BH168" s="228" t="n">
        <f aca="false">IF(N168="zníž. prenesená",J168,0)</f>
        <v>0</v>
      </c>
      <c r="BI168" s="228" t="n">
        <f aca="false">IF(N168="nulová",J168,0)</f>
        <v>0</v>
      </c>
      <c r="BJ168" s="3" t="s">
        <v>161</v>
      </c>
      <c r="BK168" s="228" t="n">
        <f aca="false">ROUND(I168*H168,2)</f>
        <v>24.5</v>
      </c>
      <c r="BL168" s="3" t="s">
        <v>261</v>
      </c>
      <c r="BM168" s="227" t="s">
        <v>975</v>
      </c>
    </row>
    <row r="169" s="26" customFormat="true" ht="24.15" hidden="false" customHeight="true" outlineLevel="0" collapsed="false">
      <c r="A169" s="19"/>
      <c r="B169" s="20"/>
      <c r="C169" s="216" t="s">
        <v>976</v>
      </c>
      <c r="D169" s="216" t="s">
        <v>162</v>
      </c>
      <c r="E169" s="217" t="s">
        <v>977</v>
      </c>
      <c r="F169" s="218" t="s">
        <v>978</v>
      </c>
      <c r="G169" s="219" t="s">
        <v>217</v>
      </c>
      <c r="H169" s="220" t="n">
        <v>2</v>
      </c>
      <c r="I169" s="221" t="n">
        <v>6.17</v>
      </c>
      <c r="J169" s="221" t="n">
        <f aca="false">ROUND(I169*H169,2)</f>
        <v>12.34</v>
      </c>
      <c r="K169" s="222"/>
      <c r="L169" s="25"/>
      <c r="M169" s="223"/>
      <c r="N169" s="224" t="s">
        <v>36</v>
      </c>
      <c r="O169" s="225" t="n">
        <v>0.28503</v>
      </c>
      <c r="P169" s="225" t="n">
        <f aca="false">O169*H169</f>
        <v>0.57006</v>
      </c>
      <c r="Q169" s="225" t="n">
        <v>1E-005</v>
      </c>
      <c r="R169" s="225" t="n">
        <f aca="false">Q169*H169</f>
        <v>2E-005</v>
      </c>
      <c r="S169" s="225" t="n">
        <v>0</v>
      </c>
      <c r="T169" s="226" t="n">
        <f aca="false">S169*H169</f>
        <v>0</v>
      </c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R169" s="227" t="s">
        <v>261</v>
      </c>
      <c r="AT169" s="227" t="s">
        <v>162</v>
      </c>
      <c r="AU169" s="227" t="s">
        <v>161</v>
      </c>
      <c r="AY169" s="3" t="s">
        <v>158</v>
      </c>
      <c r="BE169" s="228" t="n">
        <f aca="false">IF(N169="základná",J169,0)</f>
        <v>0</v>
      </c>
      <c r="BF169" s="228" t="n">
        <f aca="false">IF(N169="znížená",J169,0)</f>
        <v>12.34</v>
      </c>
      <c r="BG169" s="228" t="n">
        <f aca="false">IF(N169="zákl. prenesená",J169,0)</f>
        <v>0</v>
      </c>
      <c r="BH169" s="228" t="n">
        <f aca="false">IF(N169="zníž. prenesená",J169,0)</f>
        <v>0</v>
      </c>
      <c r="BI169" s="228" t="n">
        <f aca="false">IF(N169="nulová",J169,0)</f>
        <v>0</v>
      </c>
      <c r="BJ169" s="3" t="s">
        <v>161</v>
      </c>
      <c r="BK169" s="228" t="n">
        <f aca="false">ROUND(I169*H169,2)</f>
        <v>12.34</v>
      </c>
      <c r="BL169" s="3" t="s">
        <v>261</v>
      </c>
      <c r="BM169" s="227" t="s">
        <v>979</v>
      </c>
    </row>
    <row r="170" s="26" customFormat="true" ht="55.5" hidden="false" customHeight="true" outlineLevel="0" collapsed="false">
      <c r="A170" s="19"/>
      <c r="B170" s="20"/>
      <c r="C170" s="229" t="s">
        <v>980</v>
      </c>
      <c r="D170" s="229" t="s">
        <v>220</v>
      </c>
      <c r="E170" s="230" t="s">
        <v>981</v>
      </c>
      <c r="F170" s="231" t="s">
        <v>982</v>
      </c>
      <c r="G170" s="232" t="s">
        <v>217</v>
      </c>
      <c r="H170" s="233" t="n">
        <v>2</v>
      </c>
      <c r="I170" s="234" t="n">
        <v>66.4</v>
      </c>
      <c r="J170" s="234" t="n">
        <f aca="false">ROUND(I170*H170,2)</f>
        <v>132.8</v>
      </c>
      <c r="K170" s="235"/>
      <c r="L170" s="236"/>
      <c r="M170" s="237"/>
      <c r="N170" s="238" t="s">
        <v>36</v>
      </c>
      <c r="O170" s="225" t="n">
        <v>0</v>
      </c>
      <c r="P170" s="225" t="n">
        <f aca="false">O170*H170</f>
        <v>0</v>
      </c>
      <c r="Q170" s="225" t="n">
        <v>0.00084</v>
      </c>
      <c r="R170" s="225" t="n">
        <f aca="false">Q170*H170</f>
        <v>0.00168</v>
      </c>
      <c r="S170" s="225" t="n">
        <v>0</v>
      </c>
      <c r="T170" s="226" t="n">
        <f aca="false">S170*H170</f>
        <v>0</v>
      </c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R170" s="227" t="s">
        <v>224</v>
      </c>
      <c r="AT170" s="227" t="s">
        <v>220</v>
      </c>
      <c r="AU170" s="227" t="s">
        <v>161</v>
      </c>
      <c r="AY170" s="3" t="s">
        <v>158</v>
      </c>
      <c r="BE170" s="228" t="n">
        <f aca="false">IF(N170="základná",J170,0)</f>
        <v>0</v>
      </c>
      <c r="BF170" s="228" t="n">
        <f aca="false">IF(N170="znížená",J170,0)</f>
        <v>132.8</v>
      </c>
      <c r="BG170" s="228" t="n">
        <f aca="false">IF(N170="zákl. prenesená",J170,0)</f>
        <v>0</v>
      </c>
      <c r="BH170" s="228" t="n">
        <f aca="false">IF(N170="zníž. prenesená",J170,0)</f>
        <v>0</v>
      </c>
      <c r="BI170" s="228" t="n">
        <f aca="false">IF(N170="nulová",J170,0)</f>
        <v>0</v>
      </c>
      <c r="BJ170" s="3" t="s">
        <v>161</v>
      </c>
      <c r="BK170" s="228" t="n">
        <f aca="false">ROUND(I170*H170,2)</f>
        <v>132.8</v>
      </c>
      <c r="BL170" s="3" t="s">
        <v>261</v>
      </c>
      <c r="BM170" s="227" t="s">
        <v>983</v>
      </c>
    </row>
    <row r="171" s="26" customFormat="true" ht="16.5" hidden="false" customHeight="true" outlineLevel="0" collapsed="false">
      <c r="A171" s="19"/>
      <c r="B171" s="20"/>
      <c r="C171" s="216" t="s">
        <v>984</v>
      </c>
      <c r="D171" s="216" t="s">
        <v>162</v>
      </c>
      <c r="E171" s="217" t="s">
        <v>985</v>
      </c>
      <c r="F171" s="218" t="s">
        <v>986</v>
      </c>
      <c r="G171" s="219" t="s">
        <v>217</v>
      </c>
      <c r="H171" s="220" t="n">
        <v>4</v>
      </c>
      <c r="I171" s="221" t="n">
        <v>4.4</v>
      </c>
      <c r="J171" s="221" t="n">
        <f aca="false">ROUND(I171*H171,2)</f>
        <v>17.6</v>
      </c>
      <c r="K171" s="222"/>
      <c r="L171" s="25"/>
      <c r="M171" s="223"/>
      <c r="N171" s="224" t="s">
        <v>36</v>
      </c>
      <c r="O171" s="225" t="n">
        <v>0.20032</v>
      </c>
      <c r="P171" s="225" t="n">
        <f aca="false">O171*H171</f>
        <v>0.80128</v>
      </c>
      <c r="Q171" s="225" t="n">
        <v>2E-005</v>
      </c>
      <c r="R171" s="225" t="n">
        <f aca="false">Q171*H171</f>
        <v>8E-005</v>
      </c>
      <c r="S171" s="225" t="n">
        <v>0</v>
      </c>
      <c r="T171" s="226" t="n">
        <f aca="false">S171*H171</f>
        <v>0</v>
      </c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R171" s="227" t="s">
        <v>261</v>
      </c>
      <c r="AT171" s="227" t="s">
        <v>162</v>
      </c>
      <c r="AU171" s="227" t="s">
        <v>161</v>
      </c>
      <c r="AY171" s="3" t="s">
        <v>158</v>
      </c>
      <c r="BE171" s="228" t="n">
        <f aca="false">IF(N171="základná",J171,0)</f>
        <v>0</v>
      </c>
      <c r="BF171" s="228" t="n">
        <f aca="false">IF(N171="znížená",J171,0)</f>
        <v>17.6</v>
      </c>
      <c r="BG171" s="228" t="n">
        <f aca="false">IF(N171="zákl. prenesená",J171,0)</f>
        <v>0</v>
      </c>
      <c r="BH171" s="228" t="n">
        <f aca="false">IF(N171="zníž. prenesená",J171,0)</f>
        <v>0</v>
      </c>
      <c r="BI171" s="228" t="n">
        <f aca="false">IF(N171="nulová",J171,0)</f>
        <v>0</v>
      </c>
      <c r="BJ171" s="3" t="s">
        <v>161</v>
      </c>
      <c r="BK171" s="228" t="n">
        <f aca="false">ROUND(I171*H171,2)</f>
        <v>17.6</v>
      </c>
      <c r="BL171" s="3" t="s">
        <v>261</v>
      </c>
      <c r="BM171" s="227" t="s">
        <v>987</v>
      </c>
    </row>
    <row r="172" s="26" customFormat="true" ht="16.5" hidden="false" customHeight="true" outlineLevel="0" collapsed="false">
      <c r="A172" s="19"/>
      <c r="B172" s="20"/>
      <c r="C172" s="229" t="s">
        <v>988</v>
      </c>
      <c r="D172" s="229" t="s">
        <v>220</v>
      </c>
      <c r="E172" s="230" t="s">
        <v>989</v>
      </c>
      <c r="F172" s="231" t="s">
        <v>990</v>
      </c>
      <c r="G172" s="232" t="s">
        <v>217</v>
      </c>
      <c r="H172" s="233" t="n">
        <v>4</v>
      </c>
      <c r="I172" s="234" t="n">
        <v>43.43</v>
      </c>
      <c r="J172" s="234" t="n">
        <f aca="false">ROUND(I172*H172,2)</f>
        <v>173.72</v>
      </c>
      <c r="K172" s="235"/>
      <c r="L172" s="236"/>
      <c r="M172" s="237"/>
      <c r="N172" s="238" t="s">
        <v>36</v>
      </c>
      <c r="O172" s="225" t="n">
        <v>0</v>
      </c>
      <c r="P172" s="225" t="n">
        <f aca="false">O172*H172</f>
        <v>0</v>
      </c>
      <c r="Q172" s="225" t="n">
        <v>0.00036</v>
      </c>
      <c r="R172" s="225" t="n">
        <f aca="false">Q172*H172</f>
        <v>0.00144</v>
      </c>
      <c r="S172" s="225" t="n">
        <v>0</v>
      </c>
      <c r="T172" s="226" t="n">
        <f aca="false">S172*H172</f>
        <v>0</v>
      </c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R172" s="227" t="s">
        <v>224</v>
      </c>
      <c r="AT172" s="227" t="s">
        <v>220</v>
      </c>
      <c r="AU172" s="227" t="s">
        <v>161</v>
      </c>
      <c r="AY172" s="3" t="s">
        <v>158</v>
      </c>
      <c r="BE172" s="228" t="n">
        <f aca="false">IF(N172="základná",J172,0)</f>
        <v>0</v>
      </c>
      <c r="BF172" s="228" t="n">
        <f aca="false">IF(N172="znížená",J172,0)</f>
        <v>173.72</v>
      </c>
      <c r="BG172" s="228" t="n">
        <f aca="false">IF(N172="zákl. prenesená",J172,0)</f>
        <v>0</v>
      </c>
      <c r="BH172" s="228" t="n">
        <f aca="false">IF(N172="zníž. prenesená",J172,0)</f>
        <v>0</v>
      </c>
      <c r="BI172" s="228" t="n">
        <f aca="false">IF(N172="nulová",J172,0)</f>
        <v>0</v>
      </c>
      <c r="BJ172" s="3" t="s">
        <v>161</v>
      </c>
      <c r="BK172" s="228" t="n">
        <f aca="false">ROUND(I172*H172,2)</f>
        <v>173.72</v>
      </c>
      <c r="BL172" s="3" t="s">
        <v>261</v>
      </c>
      <c r="BM172" s="227" t="s">
        <v>991</v>
      </c>
    </row>
    <row r="173" s="26" customFormat="true" ht="16.5" hidden="false" customHeight="true" outlineLevel="0" collapsed="false">
      <c r="A173" s="19"/>
      <c r="B173" s="20"/>
      <c r="C173" s="216" t="s">
        <v>992</v>
      </c>
      <c r="D173" s="216" t="s">
        <v>162</v>
      </c>
      <c r="E173" s="217" t="s">
        <v>993</v>
      </c>
      <c r="F173" s="218" t="s">
        <v>994</v>
      </c>
      <c r="G173" s="219" t="s">
        <v>995</v>
      </c>
      <c r="H173" s="220" t="n">
        <v>1</v>
      </c>
      <c r="I173" s="221" t="n">
        <v>166</v>
      </c>
      <c r="J173" s="221" t="n">
        <f aca="false">ROUND(I173*H173,2)</f>
        <v>166</v>
      </c>
      <c r="K173" s="222"/>
      <c r="L173" s="25"/>
      <c r="M173" s="223"/>
      <c r="N173" s="224" t="s">
        <v>36</v>
      </c>
      <c r="O173" s="225" t="n">
        <v>0.15753</v>
      </c>
      <c r="P173" s="225" t="n">
        <f aca="false">O173*H173</f>
        <v>0.15753</v>
      </c>
      <c r="Q173" s="225" t="n">
        <v>0.00263</v>
      </c>
      <c r="R173" s="225" t="n">
        <f aca="false">Q173*H173</f>
        <v>0.00263</v>
      </c>
      <c r="S173" s="225" t="n">
        <v>0</v>
      </c>
      <c r="T173" s="226" t="n">
        <f aca="false">S173*H173</f>
        <v>0</v>
      </c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R173" s="227" t="s">
        <v>261</v>
      </c>
      <c r="AT173" s="227" t="s">
        <v>162</v>
      </c>
      <c r="AU173" s="227" t="s">
        <v>161</v>
      </c>
      <c r="AY173" s="3" t="s">
        <v>158</v>
      </c>
      <c r="BE173" s="228" t="n">
        <f aca="false">IF(N173="základná",J173,0)</f>
        <v>0</v>
      </c>
      <c r="BF173" s="228" t="n">
        <f aca="false">IF(N173="znížená",J173,0)</f>
        <v>166</v>
      </c>
      <c r="BG173" s="228" t="n">
        <f aca="false">IF(N173="zákl. prenesená",J173,0)</f>
        <v>0</v>
      </c>
      <c r="BH173" s="228" t="n">
        <f aca="false">IF(N173="zníž. prenesená",J173,0)</f>
        <v>0</v>
      </c>
      <c r="BI173" s="228" t="n">
        <f aca="false">IF(N173="nulová",J173,0)</f>
        <v>0</v>
      </c>
      <c r="BJ173" s="3" t="s">
        <v>161</v>
      </c>
      <c r="BK173" s="228" t="n">
        <f aca="false">ROUND(I173*H173,2)</f>
        <v>166</v>
      </c>
      <c r="BL173" s="3" t="s">
        <v>261</v>
      </c>
      <c r="BM173" s="227" t="s">
        <v>996</v>
      </c>
    </row>
    <row r="174" s="26" customFormat="true" ht="21.75" hidden="false" customHeight="true" outlineLevel="0" collapsed="false">
      <c r="A174" s="19"/>
      <c r="B174" s="20"/>
      <c r="C174" s="216" t="s">
        <v>997</v>
      </c>
      <c r="D174" s="216" t="s">
        <v>162</v>
      </c>
      <c r="E174" s="217" t="s">
        <v>998</v>
      </c>
      <c r="F174" s="218" t="s">
        <v>999</v>
      </c>
      <c r="G174" s="219" t="s">
        <v>274</v>
      </c>
      <c r="H174" s="220" t="n">
        <v>6.296</v>
      </c>
      <c r="I174" s="221" t="n">
        <v>0.25</v>
      </c>
      <c r="J174" s="221" t="n">
        <f aca="false">ROUND(I174*H174,2)</f>
        <v>1.57</v>
      </c>
      <c r="K174" s="222"/>
      <c r="L174" s="25"/>
      <c r="M174" s="223"/>
      <c r="N174" s="224" t="s">
        <v>36</v>
      </c>
      <c r="O174" s="225" t="n">
        <v>0</v>
      </c>
      <c r="P174" s="225" t="n">
        <f aca="false">O174*H174</f>
        <v>0</v>
      </c>
      <c r="Q174" s="225" t="n">
        <v>0</v>
      </c>
      <c r="R174" s="225" t="n">
        <f aca="false">Q174*H174</f>
        <v>0</v>
      </c>
      <c r="S174" s="225" t="n">
        <v>0</v>
      </c>
      <c r="T174" s="226" t="n">
        <f aca="false">S174*H174</f>
        <v>0</v>
      </c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R174" s="227" t="s">
        <v>261</v>
      </c>
      <c r="AT174" s="227" t="s">
        <v>162</v>
      </c>
      <c r="AU174" s="227" t="s">
        <v>161</v>
      </c>
      <c r="AY174" s="3" t="s">
        <v>158</v>
      </c>
      <c r="BE174" s="228" t="n">
        <f aca="false">IF(N174="základná",J174,0)</f>
        <v>0</v>
      </c>
      <c r="BF174" s="228" t="n">
        <f aca="false">IF(N174="znížená",J174,0)</f>
        <v>1.57</v>
      </c>
      <c r="BG174" s="228" t="n">
        <f aca="false">IF(N174="zákl. prenesená",J174,0)</f>
        <v>0</v>
      </c>
      <c r="BH174" s="228" t="n">
        <f aca="false">IF(N174="zníž. prenesená",J174,0)</f>
        <v>0</v>
      </c>
      <c r="BI174" s="228" t="n">
        <f aca="false">IF(N174="nulová",J174,0)</f>
        <v>0</v>
      </c>
      <c r="BJ174" s="3" t="s">
        <v>161</v>
      </c>
      <c r="BK174" s="228" t="n">
        <f aca="false">ROUND(I174*H174,2)</f>
        <v>1.57</v>
      </c>
      <c r="BL174" s="3" t="s">
        <v>261</v>
      </c>
      <c r="BM174" s="227" t="s">
        <v>1000</v>
      </c>
    </row>
    <row r="175" s="26" customFormat="true" ht="24.15" hidden="false" customHeight="true" outlineLevel="0" collapsed="false">
      <c r="A175" s="19"/>
      <c r="B175" s="20"/>
      <c r="C175" s="216" t="s">
        <v>1001</v>
      </c>
      <c r="D175" s="216" t="s">
        <v>162</v>
      </c>
      <c r="E175" s="217" t="s">
        <v>1002</v>
      </c>
      <c r="F175" s="218" t="s">
        <v>1003</v>
      </c>
      <c r="G175" s="219" t="s">
        <v>274</v>
      </c>
      <c r="H175" s="220" t="n">
        <v>6.296</v>
      </c>
      <c r="I175" s="221" t="n">
        <v>0.45</v>
      </c>
      <c r="J175" s="221" t="n">
        <f aca="false">ROUND(I175*H175,2)</f>
        <v>2.83</v>
      </c>
      <c r="K175" s="222"/>
      <c r="L175" s="25"/>
      <c r="M175" s="223"/>
      <c r="N175" s="224" t="s">
        <v>36</v>
      </c>
      <c r="O175" s="225" t="n">
        <v>0</v>
      </c>
      <c r="P175" s="225" t="n">
        <f aca="false">O175*H175</f>
        <v>0</v>
      </c>
      <c r="Q175" s="225" t="n">
        <v>0</v>
      </c>
      <c r="R175" s="225" t="n">
        <f aca="false">Q175*H175</f>
        <v>0</v>
      </c>
      <c r="S175" s="225" t="n">
        <v>0</v>
      </c>
      <c r="T175" s="226" t="n">
        <f aca="false">S175*H175</f>
        <v>0</v>
      </c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R175" s="227" t="s">
        <v>261</v>
      </c>
      <c r="AT175" s="227" t="s">
        <v>162</v>
      </c>
      <c r="AU175" s="227" t="s">
        <v>161</v>
      </c>
      <c r="AY175" s="3" t="s">
        <v>158</v>
      </c>
      <c r="BE175" s="228" t="n">
        <f aca="false">IF(N175="základná",J175,0)</f>
        <v>0</v>
      </c>
      <c r="BF175" s="228" t="n">
        <f aca="false">IF(N175="znížená",J175,0)</f>
        <v>2.83</v>
      </c>
      <c r="BG175" s="228" t="n">
        <f aca="false">IF(N175="zákl. prenesená",J175,0)</f>
        <v>0</v>
      </c>
      <c r="BH175" s="228" t="n">
        <f aca="false">IF(N175="zníž. prenesená",J175,0)</f>
        <v>0</v>
      </c>
      <c r="BI175" s="228" t="n">
        <f aca="false">IF(N175="nulová",J175,0)</f>
        <v>0</v>
      </c>
      <c r="BJ175" s="3" t="s">
        <v>161</v>
      </c>
      <c r="BK175" s="228" t="n">
        <f aca="false">ROUND(I175*H175,2)</f>
        <v>2.83</v>
      </c>
      <c r="BL175" s="3" t="s">
        <v>261</v>
      </c>
      <c r="BM175" s="227" t="s">
        <v>1004</v>
      </c>
    </row>
    <row r="176" s="26" customFormat="true" ht="37.8" hidden="false" customHeight="true" outlineLevel="0" collapsed="false">
      <c r="A176" s="19"/>
      <c r="B176" s="20"/>
      <c r="C176" s="216" t="s">
        <v>1005</v>
      </c>
      <c r="D176" s="216" t="s">
        <v>162</v>
      </c>
      <c r="E176" s="217" t="s">
        <v>1006</v>
      </c>
      <c r="F176" s="218" t="s">
        <v>1007</v>
      </c>
      <c r="G176" s="219" t="s">
        <v>995</v>
      </c>
      <c r="H176" s="220" t="n">
        <v>663.78</v>
      </c>
      <c r="I176" s="221" t="n">
        <v>1</v>
      </c>
      <c r="J176" s="221" t="n">
        <f aca="false">ROUND(I176*H176,2)</f>
        <v>663.78</v>
      </c>
      <c r="K176" s="222"/>
      <c r="L176" s="25"/>
      <c r="M176" s="223"/>
      <c r="N176" s="224" t="s">
        <v>36</v>
      </c>
      <c r="O176" s="225" t="n">
        <v>0</v>
      </c>
      <c r="P176" s="225" t="n">
        <f aca="false">O176*H176</f>
        <v>0</v>
      </c>
      <c r="Q176" s="225" t="n">
        <v>0</v>
      </c>
      <c r="R176" s="225" t="n">
        <f aca="false">Q176*H176</f>
        <v>0</v>
      </c>
      <c r="S176" s="225" t="n">
        <v>0</v>
      </c>
      <c r="T176" s="226" t="n">
        <f aca="false">S176*H176</f>
        <v>0</v>
      </c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R176" s="227" t="s">
        <v>261</v>
      </c>
      <c r="AT176" s="227" t="s">
        <v>162</v>
      </c>
      <c r="AU176" s="227" t="s">
        <v>161</v>
      </c>
      <c r="AY176" s="3" t="s">
        <v>158</v>
      </c>
      <c r="BE176" s="228" t="n">
        <f aca="false">IF(N176="základná",J176,0)</f>
        <v>0</v>
      </c>
      <c r="BF176" s="228" t="n">
        <f aca="false">IF(N176="znížená",J176,0)</f>
        <v>663.78</v>
      </c>
      <c r="BG176" s="228" t="n">
        <f aca="false">IF(N176="zákl. prenesená",J176,0)</f>
        <v>0</v>
      </c>
      <c r="BH176" s="228" t="n">
        <f aca="false">IF(N176="zníž. prenesená",J176,0)</f>
        <v>0</v>
      </c>
      <c r="BI176" s="228" t="n">
        <f aca="false">IF(N176="nulová",J176,0)</f>
        <v>0</v>
      </c>
      <c r="BJ176" s="3" t="s">
        <v>161</v>
      </c>
      <c r="BK176" s="228" t="n">
        <f aca="false">ROUND(I176*H176,2)</f>
        <v>663.78</v>
      </c>
      <c r="BL176" s="3" t="s">
        <v>261</v>
      </c>
      <c r="BM176" s="227" t="s">
        <v>1008</v>
      </c>
    </row>
    <row r="177" s="200" customFormat="true" ht="22.8" hidden="false" customHeight="true" outlineLevel="0" collapsed="false">
      <c r="B177" s="201"/>
      <c r="C177" s="202"/>
      <c r="D177" s="203" t="s">
        <v>69</v>
      </c>
      <c r="E177" s="214" t="s">
        <v>1009</v>
      </c>
      <c r="F177" s="214" t="s">
        <v>1010</v>
      </c>
      <c r="G177" s="202"/>
      <c r="H177" s="202"/>
      <c r="I177" s="202"/>
      <c r="J177" s="215" t="n">
        <f aca="false">BK177</f>
        <v>21306.3</v>
      </c>
      <c r="K177" s="202"/>
      <c r="L177" s="206"/>
      <c r="M177" s="207"/>
      <c r="N177" s="208"/>
      <c r="O177" s="208"/>
      <c r="P177" s="209" t="n">
        <f aca="false">SUM(P178:P203)</f>
        <v>95.300419</v>
      </c>
      <c r="Q177" s="208"/>
      <c r="R177" s="209" t="n">
        <f aca="false">SUM(R178:R203)</f>
        <v>1.46286</v>
      </c>
      <c r="S177" s="208"/>
      <c r="T177" s="210" t="n">
        <f aca="false">SUM(T178:T203)</f>
        <v>0.02493</v>
      </c>
      <c r="AR177" s="211" t="s">
        <v>161</v>
      </c>
      <c r="AT177" s="212" t="s">
        <v>69</v>
      </c>
      <c r="AU177" s="212" t="s">
        <v>78</v>
      </c>
      <c r="AY177" s="211" t="s">
        <v>158</v>
      </c>
      <c r="BK177" s="213" t="n">
        <f aca="false">SUM(BK178:BK203)</f>
        <v>21306.3</v>
      </c>
    </row>
    <row r="178" s="26" customFormat="true" ht="16.5" hidden="false" customHeight="true" outlineLevel="0" collapsed="false">
      <c r="A178" s="19"/>
      <c r="B178" s="20"/>
      <c r="C178" s="216" t="s">
        <v>1011</v>
      </c>
      <c r="D178" s="216" t="s">
        <v>162</v>
      </c>
      <c r="E178" s="217" t="s">
        <v>1012</v>
      </c>
      <c r="F178" s="218" t="s">
        <v>1013</v>
      </c>
      <c r="G178" s="219" t="s">
        <v>995</v>
      </c>
      <c r="H178" s="220" t="n">
        <v>1</v>
      </c>
      <c r="I178" s="221" t="n">
        <v>500</v>
      </c>
      <c r="J178" s="221" t="n">
        <f aca="false">ROUND(I178*H178,2)</f>
        <v>500</v>
      </c>
      <c r="K178" s="222"/>
      <c r="L178" s="25"/>
      <c r="M178" s="223"/>
      <c r="N178" s="224" t="s">
        <v>36</v>
      </c>
      <c r="O178" s="225" t="n">
        <v>0.25416</v>
      </c>
      <c r="P178" s="225" t="n">
        <f aca="false">O178*H178</f>
        <v>0.25416</v>
      </c>
      <c r="Q178" s="225" t="n">
        <v>8E-005</v>
      </c>
      <c r="R178" s="225" t="n">
        <f aca="false">Q178*H178</f>
        <v>8E-005</v>
      </c>
      <c r="S178" s="225" t="n">
        <v>0.02493</v>
      </c>
      <c r="T178" s="226" t="n">
        <f aca="false">S178*H178</f>
        <v>0.02493</v>
      </c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R178" s="227" t="s">
        <v>261</v>
      </c>
      <c r="AT178" s="227" t="s">
        <v>162</v>
      </c>
      <c r="AU178" s="227" t="s">
        <v>161</v>
      </c>
      <c r="AY178" s="3" t="s">
        <v>158</v>
      </c>
      <c r="BE178" s="228" t="n">
        <f aca="false">IF(N178="základná",J178,0)</f>
        <v>0</v>
      </c>
      <c r="BF178" s="228" t="n">
        <f aca="false">IF(N178="znížená",J178,0)</f>
        <v>500</v>
      </c>
      <c r="BG178" s="228" t="n">
        <f aca="false">IF(N178="zákl. prenesená",J178,0)</f>
        <v>0</v>
      </c>
      <c r="BH178" s="228" t="n">
        <f aca="false">IF(N178="zníž. prenesená",J178,0)</f>
        <v>0</v>
      </c>
      <c r="BI178" s="228" t="n">
        <f aca="false">IF(N178="nulová",J178,0)</f>
        <v>0</v>
      </c>
      <c r="BJ178" s="3" t="s">
        <v>161</v>
      </c>
      <c r="BK178" s="228" t="n">
        <f aca="false">ROUND(I178*H178,2)</f>
        <v>500</v>
      </c>
      <c r="BL178" s="3" t="s">
        <v>261</v>
      </c>
      <c r="BM178" s="227" t="s">
        <v>1014</v>
      </c>
    </row>
    <row r="179" s="26" customFormat="true" ht="24.15" hidden="false" customHeight="true" outlineLevel="0" collapsed="false">
      <c r="A179" s="19"/>
      <c r="B179" s="20"/>
      <c r="C179" s="216" t="s">
        <v>1015</v>
      </c>
      <c r="D179" s="216" t="s">
        <v>162</v>
      </c>
      <c r="E179" s="217" t="s">
        <v>1016</v>
      </c>
      <c r="F179" s="218" t="s">
        <v>1017</v>
      </c>
      <c r="G179" s="219" t="s">
        <v>217</v>
      </c>
      <c r="H179" s="220" t="n">
        <v>5</v>
      </c>
      <c r="I179" s="221" t="n">
        <v>5.31</v>
      </c>
      <c r="J179" s="221" t="n">
        <f aca="false">ROUND(I179*H179,2)</f>
        <v>26.55</v>
      </c>
      <c r="K179" s="222"/>
      <c r="L179" s="25"/>
      <c r="M179" s="223"/>
      <c r="N179" s="224" t="s">
        <v>36</v>
      </c>
      <c r="O179" s="225" t="n">
        <v>0.254</v>
      </c>
      <c r="P179" s="225" t="n">
        <f aca="false">O179*H179</f>
        <v>1.27</v>
      </c>
      <c r="Q179" s="225" t="n">
        <v>0</v>
      </c>
      <c r="R179" s="225" t="n">
        <f aca="false">Q179*H179</f>
        <v>0</v>
      </c>
      <c r="S179" s="225" t="n">
        <v>0</v>
      </c>
      <c r="T179" s="226" t="n">
        <f aca="false">S179*H179</f>
        <v>0</v>
      </c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R179" s="227" t="s">
        <v>261</v>
      </c>
      <c r="AT179" s="227" t="s">
        <v>162</v>
      </c>
      <c r="AU179" s="227" t="s">
        <v>161</v>
      </c>
      <c r="AY179" s="3" t="s">
        <v>158</v>
      </c>
      <c r="BE179" s="228" t="n">
        <f aca="false">IF(N179="základná",J179,0)</f>
        <v>0</v>
      </c>
      <c r="BF179" s="228" t="n">
        <f aca="false">IF(N179="znížená",J179,0)</f>
        <v>26.55</v>
      </c>
      <c r="BG179" s="228" t="n">
        <f aca="false">IF(N179="zákl. prenesená",J179,0)</f>
        <v>0</v>
      </c>
      <c r="BH179" s="228" t="n">
        <f aca="false">IF(N179="zníž. prenesená",J179,0)</f>
        <v>0</v>
      </c>
      <c r="BI179" s="228" t="n">
        <f aca="false">IF(N179="nulová",J179,0)</f>
        <v>0</v>
      </c>
      <c r="BJ179" s="3" t="s">
        <v>161</v>
      </c>
      <c r="BK179" s="228" t="n">
        <f aca="false">ROUND(I179*H179,2)</f>
        <v>26.55</v>
      </c>
      <c r="BL179" s="3" t="s">
        <v>261</v>
      </c>
      <c r="BM179" s="227" t="s">
        <v>1018</v>
      </c>
    </row>
    <row r="180" s="26" customFormat="true" ht="24.15" hidden="false" customHeight="true" outlineLevel="0" collapsed="false">
      <c r="A180" s="19"/>
      <c r="B180" s="20"/>
      <c r="C180" s="216" t="s">
        <v>1019</v>
      </c>
      <c r="D180" s="216" t="s">
        <v>162</v>
      </c>
      <c r="E180" s="217" t="s">
        <v>1020</v>
      </c>
      <c r="F180" s="218" t="s">
        <v>1021</v>
      </c>
      <c r="G180" s="219" t="s">
        <v>217</v>
      </c>
      <c r="H180" s="220" t="n">
        <v>5</v>
      </c>
      <c r="I180" s="221" t="n">
        <v>2.32</v>
      </c>
      <c r="J180" s="221" t="n">
        <f aca="false">ROUND(I180*H180,2)</f>
        <v>11.6</v>
      </c>
      <c r="K180" s="222"/>
      <c r="L180" s="25"/>
      <c r="M180" s="223"/>
      <c r="N180" s="224" t="s">
        <v>36</v>
      </c>
      <c r="O180" s="225" t="n">
        <v>0.05803</v>
      </c>
      <c r="P180" s="225" t="n">
        <f aca="false">O180*H180</f>
        <v>0.29015</v>
      </c>
      <c r="Q180" s="225" t="n">
        <v>5E-005</v>
      </c>
      <c r="R180" s="225" t="n">
        <f aca="false">Q180*H180</f>
        <v>0.00025</v>
      </c>
      <c r="S180" s="225" t="n">
        <v>0</v>
      </c>
      <c r="T180" s="226" t="n">
        <f aca="false">S180*H180</f>
        <v>0</v>
      </c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R180" s="227" t="s">
        <v>261</v>
      </c>
      <c r="AT180" s="227" t="s">
        <v>162</v>
      </c>
      <c r="AU180" s="227" t="s">
        <v>161</v>
      </c>
      <c r="AY180" s="3" t="s">
        <v>158</v>
      </c>
      <c r="BE180" s="228" t="n">
        <f aca="false">IF(N180="základná",J180,0)</f>
        <v>0</v>
      </c>
      <c r="BF180" s="228" t="n">
        <f aca="false">IF(N180="znížená",J180,0)</f>
        <v>11.6</v>
      </c>
      <c r="BG180" s="228" t="n">
        <f aca="false">IF(N180="zákl. prenesená",J180,0)</f>
        <v>0</v>
      </c>
      <c r="BH180" s="228" t="n">
        <f aca="false">IF(N180="zníž. prenesená",J180,0)</f>
        <v>0</v>
      </c>
      <c r="BI180" s="228" t="n">
        <f aca="false">IF(N180="nulová",J180,0)</f>
        <v>0</v>
      </c>
      <c r="BJ180" s="3" t="s">
        <v>161</v>
      </c>
      <c r="BK180" s="228" t="n">
        <f aca="false">ROUND(I180*H180,2)</f>
        <v>11.6</v>
      </c>
      <c r="BL180" s="3" t="s">
        <v>261</v>
      </c>
      <c r="BM180" s="227" t="s">
        <v>1022</v>
      </c>
    </row>
    <row r="181" s="26" customFormat="true" ht="24.15" hidden="false" customHeight="true" outlineLevel="0" collapsed="false">
      <c r="A181" s="19"/>
      <c r="B181" s="20"/>
      <c r="C181" s="216" t="s">
        <v>1023</v>
      </c>
      <c r="D181" s="216" t="s">
        <v>162</v>
      </c>
      <c r="E181" s="217" t="s">
        <v>1024</v>
      </c>
      <c r="F181" s="218" t="s">
        <v>1025</v>
      </c>
      <c r="G181" s="219" t="s">
        <v>217</v>
      </c>
      <c r="H181" s="220" t="n">
        <v>2</v>
      </c>
      <c r="I181" s="221" t="n">
        <v>11.61</v>
      </c>
      <c r="J181" s="221" t="n">
        <f aca="false">ROUND(I181*H181,2)</f>
        <v>23.22</v>
      </c>
      <c r="K181" s="222"/>
      <c r="L181" s="25"/>
      <c r="M181" s="223"/>
      <c r="N181" s="224" t="s">
        <v>36</v>
      </c>
      <c r="O181" s="225" t="n">
        <v>0.546605</v>
      </c>
      <c r="P181" s="225" t="n">
        <f aca="false">O181*H181</f>
        <v>1.09321</v>
      </c>
      <c r="Q181" s="225" t="n">
        <v>2E-005</v>
      </c>
      <c r="R181" s="225" t="n">
        <f aca="false">Q181*H181</f>
        <v>4E-005</v>
      </c>
      <c r="S181" s="225" t="n">
        <v>0</v>
      </c>
      <c r="T181" s="226" t="n">
        <f aca="false">S181*H181</f>
        <v>0</v>
      </c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R181" s="227" t="s">
        <v>261</v>
      </c>
      <c r="AT181" s="227" t="s">
        <v>162</v>
      </c>
      <c r="AU181" s="227" t="s">
        <v>161</v>
      </c>
      <c r="AY181" s="3" t="s">
        <v>158</v>
      </c>
      <c r="BE181" s="228" t="n">
        <f aca="false">IF(N181="základná",J181,0)</f>
        <v>0</v>
      </c>
      <c r="BF181" s="228" t="n">
        <f aca="false">IF(N181="znížená",J181,0)</f>
        <v>23.22</v>
      </c>
      <c r="BG181" s="228" t="n">
        <f aca="false">IF(N181="zákl. prenesená",J181,0)</f>
        <v>0</v>
      </c>
      <c r="BH181" s="228" t="n">
        <f aca="false">IF(N181="zníž. prenesená",J181,0)</f>
        <v>0</v>
      </c>
      <c r="BI181" s="228" t="n">
        <f aca="false">IF(N181="nulová",J181,0)</f>
        <v>0</v>
      </c>
      <c r="BJ181" s="3" t="s">
        <v>161</v>
      </c>
      <c r="BK181" s="228" t="n">
        <f aca="false">ROUND(I181*H181,2)</f>
        <v>23.22</v>
      </c>
      <c r="BL181" s="3" t="s">
        <v>261</v>
      </c>
      <c r="BM181" s="227" t="s">
        <v>1026</v>
      </c>
    </row>
    <row r="182" s="26" customFormat="true" ht="33" hidden="false" customHeight="true" outlineLevel="0" collapsed="false">
      <c r="A182" s="19"/>
      <c r="B182" s="20"/>
      <c r="C182" s="229" t="s">
        <v>1027</v>
      </c>
      <c r="D182" s="229" t="s">
        <v>220</v>
      </c>
      <c r="E182" s="230" t="s">
        <v>1028</v>
      </c>
      <c r="F182" s="231" t="s">
        <v>1029</v>
      </c>
      <c r="G182" s="232" t="s">
        <v>217</v>
      </c>
      <c r="H182" s="233" t="n">
        <v>2</v>
      </c>
      <c r="I182" s="234" t="n">
        <v>208.74</v>
      </c>
      <c r="J182" s="234" t="n">
        <f aca="false">ROUND(I182*H182,2)</f>
        <v>417.48</v>
      </c>
      <c r="K182" s="235"/>
      <c r="L182" s="236"/>
      <c r="M182" s="237"/>
      <c r="N182" s="238" t="s">
        <v>36</v>
      </c>
      <c r="O182" s="225" t="n">
        <v>0</v>
      </c>
      <c r="P182" s="225" t="n">
        <f aca="false">O182*H182</f>
        <v>0</v>
      </c>
      <c r="Q182" s="225" t="n">
        <v>0.02523</v>
      </c>
      <c r="R182" s="225" t="n">
        <f aca="false">Q182*H182</f>
        <v>0.05046</v>
      </c>
      <c r="S182" s="225" t="n">
        <v>0</v>
      </c>
      <c r="T182" s="226" t="n">
        <f aca="false">S182*H182</f>
        <v>0</v>
      </c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R182" s="227" t="s">
        <v>224</v>
      </c>
      <c r="AT182" s="227" t="s">
        <v>220</v>
      </c>
      <c r="AU182" s="227" t="s">
        <v>161</v>
      </c>
      <c r="AY182" s="3" t="s">
        <v>158</v>
      </c>
      <c r="BE182" s="228" t="n">
        <f aca="false">IF(N182="základná",J182,0)</f>
        <v>0</v>
      </c>
      <c r="BF182" s="228" t="n">
        <f aca="false">IF(N182="znížená",J182,0)</f>
        <v>417.48</v>
      </c>
      <c r="BG182" s="228" t="n">
        <f aca="false">IF(N182="zákl. prenesená",J182,0)</f>
        <v>0</v>
      </c>
      <c r="BH182" s="228" t="n">
        <f aca="false">IF(N182="zníž. prenesená",J182,0)</f>
        <v>0</v>
      </c>
      <c r="BI182" s="228" t="n">
        <f aca="false">IF(N182="nulová",J182,0)</f>
        <v>0</v>
      </c>
      <c r="BJ182" s="3" t="s">
        <v>161</v>
      </c>
      <c r="BK182" s="228" t="n">
        <f aca="false">ROUND(I182*H182,2)</f>
        <v>417.48</v>
      </c>
      <c r="BL182" s="3" t="s">
        <v>261</v>
      </c>
      <c r="BM182" s="227" t="s">
        <v>1030</v>
      </c>
    </row>
    <row r="183" s="26" customFormat="true" ht="33" hidden="false" customHeight="true" outlineLevel="0" collapsed="false">
      <c r="A183" s="19"/>
      <c r="B183" s="20"/>
      <c r="C183" s="216" t="s">
        <v>1031</v>
      </c>
      <c r="D183" s="216" t="s">
        <v>162</v>
      </c>
      <c r="E183" s="217" t="s">
        <v>1032</v>
      </c>
      <c r="F183" s="218" t="s">
        <v>1033</v>
      </c>
      <c r="G183" s="219" t="s">
        <v>217</v>
      </c>
      <c r="H183" s="220" t="n">
        <v>2</v>
      </c>
      <c r="I183" s="221" t="n">
        <v>12.36</v>
      </c>
      <c r="J183" s="221" t="n">
        <f aca="false">ROUND(I183*H183,2)</f>
        <v>24.72</v>
      </c>
      <c r="K183" s="222"/>
      <c r="L183" s="25"/>
      <c r="M183" s="223"/>
      <c r="N183" s="224" t="s">
        <v>36</v>
      </c>
      <c r="O183" s="225" t="n">
        <v>0.582672</v>
      </c>
      <c r="P183" s="225" t="n">
        <f aca="false">O183*H183</f>
        <v>1.165344</v>
      </c>
      <c r="Q183" s="225" t="n">
        <v>2E-005</v>
      </c>
      <c r="R183" s="225" t="n">
        <f aca="false">Q183*H183</f>
        <v>4E-005</v>
      </c>
      <c r="S183" s="225" t="n">
        <v>0</v>
      </c>
      <c r="T183" s="226" t="n">
        <f aca="false">S183*H183</f>
        <v>0</v>
      </c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R183" s="227" t="s">
        <v>261</v>
      </c>
      <c r="AT183" s="227" t="s">
        <v>162</v>
      </c>
      <c r="AU183" s="227" t="s">
        <v>161</v>
      </c>
      <c r="AY183" s="3" t="s">
        <v>158</v>
      </c>
      <c r="BE183" s="228" t="n">
        <f aca="false">IF(N183="základná",J183,0)</f>
        <v>0</v>
      </c>
      <c r="BF183" s="228" t="n">
        <f aca="false">IF(N183="znížená",J183,0)</f>
        <v>24.72</v>
      </c>
      <c r="BG183" s="228" t="n">
        <f aca="false">IF(N183="zákl. prenesená",J183,0)</f>
        <v>0</v>
      </c>
      <c r="BH183" s="228" t="n">
        <f aca="false">IF(N183="zníž. prenesená",J183,0)</f>
        <v>0</v>
      </c>
      <c r="BI183" s="228" t="n">
        <f aca="false">IF(N183="nulová",J183,0)</f>
        <v>0</v>
      </c>
      <c r="BJ183" s="3" t="s">
        <v>161</v>
      </c>
      <c r="BK183" s="228" t="n">
        <f aca="false">ROUND(I183*H183,2)</f>
        <v>24.72</v>
      </c>
      <c r="BL183" s="3" t="s">
        <v>261</v>
      </c>
      <c r="BM183" s="227" t="s">
        <v>1034</v>
      </c>
    </row>
    <row r="184" s="26" customFormat="true" ht="33" hidden="false" customHeight="true" outlineLevel="0" collapsed="false">
      <c r="A184" s="19"/>
      <c r="B184" s="20"/>
      <c r="C184" s="229" t="s">
        <v>1035</v>
      </c>
      <c r="D184" s="229" t="s">
        <v>220</v>
      </c>
      <c r="E184" s="230" t="s">
        <v>1036</v>
      </c>
      <c r="F184" s="231" t="s">
        <v>1037</v>
      </c>
      <c r="G184" s="232" t="s">
        <v>217</v>
      </c>
      <c r="H184" s="233" t="n">
        <v>2</v>
      </c>
      <c r="I184" s="234" t="n">
        <v>269.79</v>
      </c>
      <c r="J184" s="234" t="n">
        <f aca="false">ROUND(I184*H184,2)</f>
        <v>539.58</v>
      </c>
      <c r="K184" s="235"/>
      <c r="L184" s="236"/>
      <c r="M184" s="237"/>
      <c r="N184" s="238" t="s">
        <v>36</v>
      </c>
      <c r="O184" s="225" t="n">
        <v>0</v>
      </c>
      <c r="P184" s="225" t="n">
        <f aca="false">O184*H184</f>
        <v>0</v>
      </c>
      <c r="Q184" s="225" t="n">
        <v>0.03784</v>
      </c>
      <c r="R184" s="225" t="n">
        <f aca="false">Q184*H184</f>
        <v>0.07568</v>
      </c>
      <c r="S184" s="225" t="n">
        <v>0</v>
      </c>
      <c r="T184" s="226" t="n">
        <f aca="false">S184*H184</f>
        <v>0</v>
      </c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R184" s="227" t="s">
        <v>224</v>
      </c>
      <c r="AT184" s="227" t="s">
        <v>220</v>
      </c>
      <c r="AU184" s="227" t="s">
        <v>161</v>
      </c>
      <c r="AY184" s="3" t="s">
        <v>158</v>
      </c>
      <c r="BE184" s="228" t="n">
        <f aca="false">IF(N184="základná",J184,0)</f>
        <v>0</v>
      </c>
      <c r="BF184" s="228" t="n">
        <f aca="false">IF(N184="znížená",J184,0)</f>
        <v>539.58</v>
      </c>
      <c r="BG184" s="228" t="n">
        <f aca="false">IF(N184="zákl. prenesená",J184,0)</f>
        <v>0</v>
      </c>
      <c r="BH184" s="228" t="n">
        <f aca="false">IF(N184="zníž. prenesená",J184,0)</f>
        <v>0</v>
      </c>
      <c r="BI184" s="228" t="n">
        <f aca="false">IF(N184="nulová",J184,0)</f>
        <v>0</v>
      </c>
      <c r="BJ184" s="3" t="s">
        <v>161</v>
      </c>
      <c r="BK184" s="228" t="n">
        <f aca="false">ROUND(I184*H184,2)</f>
        <v>539.58</v>
      </c>
      <c r="BL184" s="3" t="s">
        <v>261</v>
      </c>
      <c r="BM184" s="227" t="s">
        <v>1038</v>
      </c>
    </row>
    <row r="185" s="26" customFormat="true" ht="33" hidden="false" customHeight="true" outlineLevel="0" collapsed="false">
      <c r="A185" s="19"/>
      <c r="B185" s="20"/>
      <c r="C185" s="216" t="s">
        <v>1039</v>
      </c>
      <c r="D185" s="216" t="s">
        <v>162</v>
      </c>
      <c r="E185" s="217" t="s">
        <v>1040</v>
      </c>
      <c r="F185" s="218" t="s">
        <v>1041</v>
      </c>
      <c r="G185" s="219" t="s">
        <v>217</v>
      </c>
      <c r="H185" s="220" t="n">
        <v>1</v>
      </c>
      <c r="I185" s="221" t="n">
        <v>15.9</v>
      </c>
      <c r="J185" s="221" t="n">
        <f aca="false">ROUND(I185*H185,2)</f>
        <v>15.9</v>
      </c>
      <c r="K185" s="222"/>
      <c r="L185" s="25"/>
      <c r="M185" s="223"/>
      <c r="N185" s="224" t="s">
        <v>36</v>
      </c>
      <c r="O185" s="225" t="n">
        <v>0.752625</v>
      </c>
      <c r="P185" s="225" t="n">
        <f aca="false">O185*H185</f>
        <v>0.752625</v>
      </c>
      <c r="Q185" s="225" t="n">
        <v>2E-005</v>
      </c>
      <c r="R185" s="225" t="n">
        <f aca="false">Q185*H185</f>
        <v>2E-005</v>
      </c>
      <c r="S185" s="225" t="n">
        <v>0</v>
      </c>
      <c r="T185" s="226" t="n">
        <f aca="false">S185*H185</f>
        <v>0</v>
      </c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R185" s="227" t="s">
        <v>261</v>
      </c>
      <c r="AT185" s="227" t="s">
        <v>162</v>
      </c>
      <c r="AU185" s="227" t="s">
        <v>161</v>
      </c>
      <c r="AY185" s="3" t="s">
        <v>158</v>
      </c>
      <c r="BE185" s="228" t="n">
        <f aca="false">IF(N185="základná",J185,0)</f>
        <v>0</v>
      </c>
      <c r="BF185" s="228" t="n">
        <f aca="false">IF(N185="znížená",J185,0)</f>
        <v>15.9</v>
      </c>
      <c r="BG185" s="228" t="n">
        <f aca="false">IF(N185="zákl. prenesená",J185,0)</f>
        <v>0</v>
      </c>
      <c r="BH185" s="228" t="n">
        <f aca="false">IF(N185="zníž. prenesená",J185,0)</f>
        <v>0</v>
      </c>
      <c r="BI185" s="228" t="n">
        <f aca="false">IF(N185="nulová",J185,0)</f>
        <v>0</v>
      </c>
      <c r="BJ185" s="3" t="s">
        <v>161</v>
      </c>
      <c r="BK185" s="228" t="n">
        <f aca="false">ROUND(I185*H185,2)</f>
        <v>15.9</v>
      </c>
      <c r="BL185" s="3" t="s">
        <v>261</v>
      </c>
      <c r="BM185" s="227" t="s">
        <v>1042</v>
      </c>
    </row>
    <row r="186" s="26" customFormat="true" ht="33" hidden="false" customHeight="true" outlineLevel="0" collapsed="false">
      <c r="A186" s="19"/>
      <c r="B186" s="20"/>
      <c r="C186" s="229" t="s">
        <v>1043</v>
      </c>
      <c r="D186" s="229" t="s">
        <v>220</v>
      </c>
      <c r="E186" s="230" t="s">
        <v>1044</v>
      </c>
      <c r="F186" s="231" t="s">
        <v>1045</v>
      </c>
      <c r="G186" s="232" t="s">
        <v>217</v>
      </c>
      <c r="H186" s="233" t="n">
        <v>1</v>
      </c>
      <c r="I186" s="234" t="n">
        <v>300.3</v>
      </c>
      <c r="J186" s="234" t="n">
        <f aca="false">ROUND(I186*H186,2)</f>
        <v>300.3</v>
      </c>
      <c r="K186" s="235"/>
      <c r="L186" s="236"/>
      <c r="M186" s="237"/>
      <c r="N186" s="238" t="s">
        <v>36</v>
      </c>
      <c r="O186" s="225" t="n">
        <v>0</v>
      </c>
      <c r="P186" s="225" t="n">
        <f aca="false">O186*H186</f>
        <v>0</v>
      </c>
      <c r="Q186" s="225" t="n">
        <v>0.04415</v>
      </c>
      <c r="R186" s="225" t="n">
        <f aca="false">Q186*H186</f>
        <v>0.04415</v>
      </c>
      <c r="S186" s="225" t="n">
        <v>0</v>
      </c>
      <c r="T186" s="226" t="n">
        <f aca="false">S186*H186</f>
        <v>0</v>
      </c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R186" s="227" t="s">
        <v>224</v>
      </c>
      <c r="AT186" s="227" t="s">
        <v>220</v>
      </c>
      <c r="AU186" s="227" t="s">
        <v>161</v>
      </c>
      <c r="AY186" s="3" t="s">
        <v>158</v>
      </c>
      <c r="BE186" s="228" t="n">
        <f aca="false">IF(N186="základná",J186,0)</f>
        <v>0</v>
      </c>
      <c r="BF186" s="228" t="n">
        <f aca="false">IF(N186="znížená",J186,0)</f>
        <v>300.3</v>
      </c>
      <c r="BG186" s="228" t="n">
        <f aca="false">IF(N186="zákl. prenesená",J186,0)</f>
        <v>0</v>
      </c>
      <c r="BH186" s="228" t="n">
        <f aca="false">IF(N186="zníž. prenesená",J186,0)</f>
        <v>0</v>
      </c>
      <c r="BI186" s="228" t="n">
        <f aca="false">IF(N186="nulová",J186,0)</f>
        <v>0</v>
      </c>
      <c r="BJ186" s="3" t="s">
        <v>161</v>
      </c>
      <c r="BK186" s="228" t="n">
        <f aca="false">ROUND(I186*H186,2)</f>
        <v>300.3</v>
      </c>
      <c r="BL186" s="3" t="s">
        <v>261</v>
      </c>
      <c r="BM186" s="227" t="s">
        <v>1046</v>
      </c>
    </row>
    <row r="187" s="26" customFormat="true" ht="24.15" hidden="false" customHeight="true" outlineLevel="0" collapsed="false">
      <c r="A187" s="19"/>
      <c r="B187" s="20"/>
      <c r="C187" s="216" t="s">
        <v>1047</v>
      </c>
      <c r="D187" s="216" t="s">
        <v>162</v>
      </c>
      <c r="E187" s="217" t="s">
        <v>1048</v>
      </c>
      <c r="F187" s="218" t="s">
        <v>1049</v>
      </c>
      <c r="G187" s="219" t="s">
        <v>217</v>
      </c>
      <c r="H187" s="220" t="n">
        <v>5</v>
      </c>
      <c r="I187" s="221" t="n">
        <v>10.3</v>
      </c>
      <c r="J187" s="221" t="n">
        <f aca="false">ROUND(I187*H187,2)</f>
        <v>51.5</v>
      </c>
      <c r="K187" s="222"/>
      <c r="L187" s="25"/>
      <c r="M187" s="223"/>
      <c r="N187" s="224" t="s">
        <v>36</v>
      </c>
      <c r="O187" s="225" t="n">
        <v>0.489</v>
      </c>
      <c r="P187" s="225" t="n">
        <f aca="false">O187*H187</f>
        <v>2.445</v>
      </c>
      <c r="Q187" s="225" t="n">
        <v>0</v>
      </c>
      <c r="R187" s="225" t="n">
        <f aca="false">Q187*H187</f>
        <v>0</v>
      </c>
      <c r="S187" s="225" t="n">
        <v>0</v>
      </c>
      <c r="T187" s="226" t="n">
        <f aca="false">S187*H187</f>
        <v>0</v>
      </c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R187" s="227" t="s">
        <v>261</v>
      </c>
      <c r="AT187" s="227" t="s">
        <v>162</v>
      </c>
      <c r="AU187" s="227" t="s">
        <v>161</v>
      </c>
      <c r="AY187" s="3" t="s">
        <v>158</v>
      </c>
      <c r="BE187" s="228" t="n">
        <f aca="false">IF(N187="základná",J187,0)</f>
        <v>0</v>
      </c>
      <c r="BF187" s="228" t="n">
        <f aca="false">IF(N187="znížená",J187,0)</f>
        <v>51.5</v>
      </c>
      <c r="BG187" s="228" t="n">
        <f aca="false">IF(N187="zákl. prenesená",J187,0)</f>
        <v>0</v>
      </c>
      <c r="BH187" s="228" t="n">
        <f aca="false">IF(N187="zníž. prenesená",J187,0)</f>
        <v>0</v>
      </c>
      <c r="BI187" s="228" t="n">
        <f aca="false">IF(N187="nulová",J187,0)</f>
        <v>0</v>
      </c>
      <c r="BJ187" s="3" t="s">
        <v>161</v>
      </c>
      <c r="BK187" s="228" t="n">
        <f aca="false">ROUND(I187*H187,2)</f>
        <v>51.5</v>
      </c>
      <c r="BL187" s="3" t="s">
        <v>261</v>
      </c>
      <c r="BM187" s="227" t="s">
        <v>1050</v>
      </c>
    </row>
    <row r="188" s="26" customFormat="true" ht="24.15" hidden="false" customHeight="true" outlineLevel="0" collapsed="false">
      <c r="A188" s="19"/>
      <c r="B188" s="20"/>
      <c r="C188" s="216" t="s">
        <v>1051</v>
      </c>
      <c r="D188" s="216" t="s">
        <v>162</v>
      </c>
      <c r="E188" s="217" t="s">
        <v>1052</v>
      </c>
      <c r="F188" s="218" t="s">
        <v>1053</v>
      </c>
      <c r="G188" s="219" t="s">
        <v>165</v>
      </c>
      <c r="H188" s="220" t="n">
        <v>315</v>
      </c>
      <c r="I188" s="221" t="n">
        <v>0.53</v>
      </c>
      <c r="J188" s="221" t="n">
        <f aca="false">ROUND(I188*H188,2)</f>
        <v>166.95</v>
      </c>
      <c r="K188" s="222"/>
      <c r="L188" s="25"/>
      <c r="M188" s="223"/>
      <c r="N188" s="224" t="s">
        <v>36</v>
      </c>
      <c r="O188" s="225" t="n">
        <v>0.029</v>
      </c>
      <c r="P188" s="225" t="n">
        <f aca="false">O188*H188</f>
        <v>9.135</v>
      </c>
      <c r="Q188" s="225" t="n">
        <v>0</v>
      </c>
      <c r="R188" s="225" t="n">
        <f aca="false">Q188*H188</f>
        <v>0</v>
      </c>
      <c r="S188" s="225" t="n">
        <v>0</v>
      </c>
      <c r="T188" s="226" t="n">
        <f aca="false">S188*H188</f>
        <v>0</v>
      </c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R188" s="227" t="s">
        <v>261</v>
      </c>
      <c r="AT188" s="227" t="s">
        <v>162</v>
      </c>
      <c r="AU188" s="227" t="s">
        <v>161</v>
      </c>
      <c r="AY188" s="3" t="s">
        <v>158</v>
      </c>
      <c r="BE188" s="228" t="n">
        <f aca="false">IF(N188="základná",J188,0)</f>
        <v>0</v>
      </c>
      <c r="BF188" s="228" t="n">
        <f aca="false">IF(N188="znížená",J188,0)</f>
        <v>166.95</v>
      </c>
      <c r="BG188" s="228" t="n">
        <f aca="false">IF(N188="zákl. prenesená",J188,0)</f>
        <v>0</v>
      </c>
      <c r="BH188" s="228" t="n">
        <f aca="false">IF(N188="zníž. prenesená",J188,0)</f>
        <v>0</v>
      </c>
      <c r="BI188" s="228" t="n">
        <f aca="false">IF(N188="nulová",J188,0)</f>
        <v>0</v>
      </c>
      <c r="BJ188" s="3" t="s">
        <v>161</v>
      </c>
      <c r="BK188" s="228" t="n">
        <f aca="false">ROUND(I188*H188,2)</f>
        <v>166.95</v>
      </c>
      <c r="BL188" s="3" t="s">
        <v>261</v>
      </c>
      <c r="BM188" s="227" t="s">
        <v>1054</v>
      </c>
    </row>
    <row r="189" s="26" customFormat="true" ht="16.5" hidden="false" customHeight="true" outlineLevel="0" collapsed="false">
      <c r="A189" s="19"/>
      <c r="B189" s="20"/>
      <c r="C189" s="216" t="s">
        <v>1055</v>
      </c>
      <c r="D189" s="216" t="s">
        <v>162</v>
      </c>
      <c r="E189" s="217" t="s">
        <v>1056</v>
      </c>
      <c r="F189" s="218" t="s">
        <v>1057</v>
      </c>
      <c r="G189" s="219" t="s">
        <v>165</v>
      </c>
      <c r="H189" s="220" t="n">
        <v>250</v>
      </c>
      <c r="I189" s="221" t="n">
        <v>37</v>
      </c>
      <c r="J189" s="221" t="n">
        <f aca="false">ROUND(I189*H189,2)</f>
        <v>9250</v>
      </c>
      <c r="K189" s="222"/>
      <c r="L189" s="25"/>
      <c r="M189" s="223"/>
      <c r="N189" s="224" t="s">
        <v>36</v>
      </c>
      <c r="O189" s="225" t="n">
        <v>0.30546</v>
      </c>
      <c r="P189" s="225" t="n">
        <f aca="false">O189*H189</f>
        <v>76.365</v>
      </c>
      <c r="Q189" s="225" t="n">
        <v>0.00252</v>
      </c>
      <c r="R189" s="225" t="n">
        <f aca="false">Q189*H189</f>
        <v>0.63</v>
      </c>
      <c r="S189" s="225" t="n">
        <v>0</v>
      </c>
      <c r="T189" s="226" t="n">
        <f aca="false">S189*H189</f>
        <v>0</v>
      </c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R189" s="227" t="s">
        <v>261</v>
      </c>
      <c r="AT189" s="227" t="s">
        <v>162</v>
      </c>
      <c r="AU189" s="227" t="s">
        <v>161</v>
      </c>
      <c r="AY189" s="3" t="s">
        <v>158</v>
      </c>
      <c r="BE189" s="228" t="n">
        <f aca="false">IF(N189="základná",J189,0)</f>
        <v>0</v>
      </c>
      <c r="BF189" s="228" t="n">
        <f aca="false">IF(N189="znížená",J189,0)</f>
        <v>9250</v>
      </c>
      <c r="BG189" s="228" t="n">
        <f aca="false">IF(N189="zákl. prenesená",J189,0)</f>
        <v>0</v>
      </c>
      <c r="BH189" s="228" t="n">
        <f aca="false">IF(N189="zníž. prenesená",J189,0)</f>
        <v>0</v>
      </c>
      <c r="BI189" s="228" t="n">
        <f aca="false">IF(N189="nulová",J189,0)</f>
        <v>0</v>
      </c>
      <c r="BJ189" s="3" t="s">
        <v>161</v>
      </c>
      <c r="BK189" s="228" t="n">
        <f aca="false">ROUND(I189*H189,2)</f>
        <v>9250</v>
      </c>
      <c r="BL189" s="3" t="s">
        <v>261</v>
      </c>
      <c r="BM189" s="227" t="s">
        <v>1058</v>
      </c>
    </row>
    <row r="190" s="26" customFormat="true" ht="55.5" hidden="false" customHeight="true" outlineLevel="0" collapsed="false">
      <c r="A190" s="19"/>
      <c r="B190" s="20"/>
      <c r="C190" s="229" t="s">
        <v>1059</v>
      </c>
      <c r="D190" s="229" t="s">
        <v>220</v>
      </c>
      <c r="E190" s="230" t="s">
        <v>1060</v>
      </c>
      <c r="F190" s="231" t="s">
        <v>1061</v>
      </c>
      <c r="G190" s="232" t="s">
        <v>165</v>
      </c>
      <c r="H190" s="233" t="n">
        <v>250</v>
      </c>
      <c r="I190" s="234" t="n">
        <v>16.25</v>
      </c>
      <c r="J190" s="234" t="n">
        <f aca="false">ROUND(I190*H190,2)</f>
        <v>4062.5</v>
      </c>
      <c r="K190" s="235"/>
      <c r="L190" s="236"/>
      <c r="M190" s="237"/>
      <c r="N190" s="238" t="s">
        <v>36</v>
      </c>
      <c r="O190" s="225" t="n">
        <v>0</v>
      </c>
      <c r="P190" s="225" t="n">
        <f aca="false">O190*H190</f>
        <v>0</v>
      </c>
      <c r="Q190" s="225" t="n">
        <v>0.00149</v>
      </c>
      <c r="R190" s="225" t="n">
        <f aca="false">Q190*H190</f>
        <v>0.3725</v>
      </c>
      <c r="S190" s="225" t="n">
        <v>0</v>
      </c>
      <c r="T190" s="226" t="n">
        <f aca="false">S190*H190</f>
        <v>0</v>
      </c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R190" s="227" t="s">
        <v>224</v>
      </c>
      <c r="AT190" s="227" t="s">
        <v>220</v>
      </c>
      <c r="AU190" s="227" t="s">
        <v>161</v>
      </c>
      <c r="AY190" s="3" t="s">
        <v>158</v>
      </c>
      <c r="BE190" s="228" t="n">
        <f aca="false">IF(N190="základná",J190,0)</f>
        <v>0</v>
      </c>
      <c r="BF190" s="228" t="n">
        <f aca="false">IF(N190="znížená",J190,0)</f>
        <v>4062.5</v>
      </c>
      <c r="BG190" s="228" t="n">
        <f aca="false">IF(N190="zákl. prenesená",J190,0)</f>
        <v>0</v>
      </c>
      <c r="BH190" s="228" t="n">
        <f aca="false">IF(N190="zníž. prenesená",J190,0)</f>
        <v>0</v>
      </c>
      <c r="BI190" s="228" t="n">
        <f aca="false">IF(N190="nulová",J190,0)</f>
        <v>0</v>
      </c>
      <c r="BJ190" s="3" t="s">
        <v>161</v>
      </c>
      <c r="BK190" s="228" t="n">
        <f aca="false">ROUND(I190*H190,2)</f>
        <v>4062.5</v>
      </c>
      <c r="BL190" s="3" t="s">
        <v>261</v>
      </c>
      <c r="BM190" s="227" t="s">
        <v>1062</v>
      </c>
    </row>
    <row r="191" s="26" customFormat="true" ht="33" hidden="false" customHeight="true" outlineLevel="0" collapsed="false">
      <c r="A191" s="19"/>
      <c r="B191" s="20"/>
      <c r="C191" s="229" t="s">
        <v>1063</v>
      </c>
      <c r="D191" s="229" t="s">
        <v>220</v>
      </c>
      <c r="E191" s="230" t="s">
        <v>1064</v>
      </c>
      <c r="F191" s="231" t="s">
        <v>1065</v>
      </c>
      <c r="G191" s="232" t="s">
        <v>212</v>
      </c>
      <c r="H191" s="233" t="n">
        <v>2000</v>
      </c>
      <c r="I191" s="234" t="n">
        <v>1.61</v>
      </c>
      <c r="J191" s="234" t="n">
        <f aca="false">ROUND(I191*H191,2)</f>
        <v>3220</v>
      </c>
      <c r="K191" s="235"/>
      <c r="L191" s="236"/>
      <c r="M191" s="237"/>
      <c r="N191" s="238" t="s">
        <v>36</v>
      </c>
      <c r="O191" s="225" t="n">
        <v>0</v>
      </c>
      <c r="P191" s="225" t="n">
        <f aca="false">O191*H191</f>
        <v>0</v>
      </c>
      <c r="Q191" s="225" t="n">
        <v>0.00012</v>
      </c>
      <c r="R191" s="225" t="n">
        <f aca="false">Q191*H191</f>
        <v>0.24</v>
      </c>
      <c r="S191" s="225" t="n">
        <v>0</v>
      </c>
      <c r="T191" s="226" t="n">
        <f aca="false">S191*H191</f>
        <v>0</v>
      </c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R191" s="227" t="s">
        <v>224</v>
      </c>
      <c r="AT191" s="227" t="s">
        <v>220</v>
      </c>
      <c r="AU191" s="227" t="s">
        <v>161</v>
      </c>
      <c r="AY191" s="3" t="s">
        <v>158</v>
      </c>
      <c r="BE191" s="228" t="n">
        <f aca="false">IF(N191="základná",J191,0)</f>
        <v>0</v>
      </c>
      <c r="BF191" s="228" t="n">
        <f aca="false">IF(N191="znížená",J191,0)</f>
        <v>3220</v>
      </c>
      <c r="BG191" s="228" t="n">
        <f aca="false">IF(N191="zákl. prenesená",J191,0)</f>
        <v>0</v>
      </c>
      <c r="BH191" s="228" t="n">
        <f aca="false">IF(N191="zníž. prenesená",J191,0)</f>
        <v>0</v>
      </c>
      <c r="BI191" s="228" t="n">
        <f aca="false">IF(N191="nulová",J191,0)</f>
        <v>0</v>
      </c>
      <c r="BJ191" s="3" t="s">
        <v>161</v>
      </c>
      <c r="BK191" s="228" t="n">
        <f aca="false">ROUND(I191*H191,2)</f>
        <v>3220</v>
      </c>
      <c r="BL191" s="3" t="s">
        <v>261</v>
      </c>
      <c r="BM191" s="227" t="s">
        <v>1066</v>
      </c>
    </row>
    <row r="192" s="26" customFormat="true" ht="21.75" hidden="false" customHeight="true" outlineLevel="0" collapsed="false">
      <c r="A192" s="19"/>
      <c r="B192" s="20"/>
      <c r="C192" s="229" t="s">
        <v>1067</v>
      </c>
      <c r="D192" s="229" t="s">
        <v>220</v>
      </c>
      <c r="E192" s="230" t="s">
        <v>1068</v>
      </c>
      <c r="F192" s="231" t="s">
        <v>1069</v>
      </c>
      <c r="G192" s="232" t="s">
        <v>217</v>
      </c>
      <c r="H192" s="233" t="n">
        <v>15</v>
      </c>
      <c r="I192" s="234" t="n">
        <v>4.3</v>
      </c>
      <c r="J192" s="234" t="n">
        <f aca="false">ROUND(I192*H192,2)</f>
        <v>64.5</v>
      </c>
      <c r="K192" s="235"/>
      <c r="L192" s="236"/>
      <c r="M192" s="237"/>
      <c r="N192" s="238" t="s">
        <v>36</v>
      </c>
      <c r="O192" s="225" t="n">
        <v>0</v>
      </c>
      <c r="P192" s="225" t="n">
        <f aca="false">O192*H192</f>
        <v>0</v>
      </c>
      <c r="Q192" s="225" t="n">
        <v>0</v>
      </c>
      <c r="R192" s="225" t="n">
        <f aca="false">Q192*H192</f>
        <v>0</v>
      </c>
      <c r="S192" s="225" t="n">
        <v>0</v>
      </c>
      <c r="T192" s="226" t="n">
        <f aca="false">S192*H192</f>
        <v>0</v>
      </c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R192" s="227" t="s">
        <v>224</v>
      </c>
      <c r="AT192" s="227" t="s">
        <v>220</v>
      </c>
      <c r="AU192" s="227" t="s">
        <v>161</v>
      </c>
      <c r="AY192" s="3" t="s">
        <v>158</v>
      </c>
      <c r="BE192" s="228" t="n">
        <f aca="false">IF(N192="základná",J192,0)</f>
        <v>0</v>
      </c>
      <c r="BF192" s="228" t="n">
        <f aca="false">IF(N192="znížená",J192,0)</f>
        <v>64.5</v>
      </c>
      <c r="BG192" s="228" t="n">
        <f aca="false">IF(N192="zákl. prenesená",J192,0)</f>
        <v>0</v>
      </c>
      <c r="BH192" s="228" t="n">
        <f aca="false">IF(N192="zníž. prenesená",J192,0)</f>
        <v>0</v>
      </c>
      <c r="BI192" s="228" t="n">
        <f aca="false">IF(N192="nulová",J192,0)</f>
        <v>0</v>
      </c>
      <c r="BJ192" s="3" t="s">
        <v>161</v>
      </c>
      <c r="BK192" s="228" t="n">
        <f aca="false">ROUND(I192*H192,2)</f>
        <v>64.5</v>
      </c>
      <c r="BL192" s="3" t="s">
        <v>261</v>
      </c>
      <c r="BM192" s="227" t="s">
        <v>1070</v>
      </c>
    </row>
    <row r="193" s="26" customFormat="true" ht="37.8" hidden="false" customHeight="true" outlineLevel="0" collapsed="false">
      <c r="A193" s="19"/>
      <c r="B193" s="20"/>
      <c r="C193" s="229" t="s">
        <v>1071</v>
      </c>
      <c r="D193" s="229" t="s">
        <v>220</v>
      </c>
      <c r="E193" s="230" t="s">
        <v>1072</v>
      </c>
      <c r="F193" s="231" t="s">
        <v>1073</v>
      </c>
      <c r="G193" s="232" t="s">
        <v>212</v>
      </c>
      <c r="H193" s="233" t="n">
        <v>30</v>
      </c>
      <c r="I193" s="234" t="n">
        <v>1.05</v>
      </c>
      <c r="J193" s="234" t="n">
        <f aca="false">ROUND(I193*H193,2)</f>
        <v>31.5</v>
      </c>
      <c r="K193" s="235"/>
      <c r="L193" s="236"/>
      <c r="M193" s="237"/>
      <c r="N193" s="238" t="s">
        <v>36</v>
      </c>
      <c r="O193" s="225" t="n">
        <v>0</v>
      </c>
      <c r="P193" s="225" t="n">
        <f aca="false">O193*H193</f>
        <v>0</v>
      </c>
      <c r="Q193" s="225" t="n">
        <v>0</v>
      </c>
      <c r="R193" s="225" t="n">
        <f aca="false">Q193*H193</f>
        <v>0</v>
      </c>
      <c r="S193" s="225" t="n">
        <v>0</v>
      </c>
      <c r="T193" s="226" t="n">
        <f aca="false">S193*H193</f>
        <v>0</v>
      </c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R193" s="227" t="s">
        <v>224</v>
      </c>
      <c r="AT193" s="227" t="s">
        <v>220</v>
      </c>
      <c r="AU193" s="227" t="s">
        <v>161</v>
      </c>
      <c r="AY193" s="3" t="s">
        <v>158</v>
      </c>
      <c r="BE193" s="228" t="n">
        <f aca="false">IF(N193="základná",J193,0)</f>
        <v>0</v>
      </c>
      <c r="BF193" s="228" t="n">
        <f aca="false">IF(N193="znížená",J193,0)</f>
        <v>31.5</v>
      </c>
      <c r="BG193" s="228" t="n">
        <f aca="false">IF(N193="zákl. prenesená",J193,0)</f>
        <v>0</v>
      </c>
      <c r="BH193" s="228" t="n">
        <f aca="false">IF(N193="zníž. prenesená",J193,0)</f>
        <v>0</v>
      </c>
      <c r="BI193" s="228" t="n">
        <f aca="false">IF(N193="nulová",J193,0)</f>
        <v>0</v>
      </c>
      <c r="BJ193" s="3" t="s">
        <v>161</v>
      </c>
      <c r="BK193" s="228" t="n">
        <f aca="false">ROUND(I193*H193,2)</f>
        <v>31.5</v>
      </c>
      <c r="BL193" s="3" t="s">
        <v>261</v>
      </c>
      <c r="BM193" s="227" t="s">
        <v>1074</v>
      </c>
    </row>
    <row r="194" s="26" customFormat="true" ht="21.75" hidden="false" customHeight="true" outlineLevel="0" collapsed="false">
      <c r="A194" s="19"/>
      <c r="B194" s="20"/>
      <c r="C194" s="229" t="s">
        <v>1075</v>
      </c>
      <c r="D194" s="229" t="s">
        <v>220</v>
      </c>
      <c r="E194" s="230" t="s">
        <v>1076</v>
      </c>
      <c r="F194" s="231" t="s">
        <v>1077</v>
      </c>
      <c r="G194" s="232" t="s">
        <v>212</v>
      </c>
      <c r="H194" s="233" t="n">
        <v>180</v>
      </c>
      <c r="I194" s="234" t="n">
        <v>0.35</v>
      </c>
      <c r="J194" s="234" t="n">
        <f aca="false">ROUND(I194*H194,2)</f>
        <v>63</v>
      </c>
      <c r="K194" s="235"/>
      <c r="L194" s="236"/>
      <c r="M194" s="237"/>
      <c r="N194" s="238" t="s">
        <v>36</v>
      </c>
      <c r="O194" s="225" t="n">
        <v>0</v>
      </c>
      <c r="P194" s="225" t="n">
        <f aca="false">O194*H194</f>
        <v>0</v>
      </c>
      <c r="Q194" s="225" t="n">
        <v>0</v>
      </c>
      <c r="R194" s="225" t="n">
        <f aca="false">Q194*H194</f>
        <v>0</v>
      </c>
      <c r="S194" s="225" t="n">
        <v>0</v>
      </c>
      <c r="T194" s="226" t="n">
        <f aca="false">S194*H194</f>
        <v>0</v>
      </c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R194" s="227" t="s">
        <v>224</v>
      </c>
      <c r="AT194" s="227" t="s">
        <v>220</v>
      </c>
      <c r="AU194" s="227" t="s">
        <v>161</v>
      </c>
      <c r="AY194" s="3" t="s">
        <v>158</v>
      </c>
      <c r="BE194" s="228" t="n">
        <f aca="false">IF(N194="základná",J194,0)</f>
        <v>0</v>
      </c>
      <c r="BF194" s="228" t="n">
        <f aca="false">IF(N194="znížená",J194,0)</f>
        <v>63</v>
      </c>
      <c r="BG194" s="228" t="n">
        <f aca="false">IF(N194="zákl. prenesená",J194,0)</f>
        <v>0</v>
      </c>
      <c r="BH194" s="228" t="n">
        <f aca="false">IF(N194="zníž. prenesená",J194,0)</f>
        <v>0</v>
      </c>
      <c r="BI194" s="228" t="n">
        <f aca="false">IF(N194="nulová",J194,0)</f>
        <v>0</v>
      </c>
      <c r="BJ194" s="3" t="s">
        <v>161</v>
      </c>
      <c r="BK194" s="228" t="n">
        <f aca="false">ROUND(I194*H194,2)</f>
        <v>63</v>
      </c>
      <c r="BL194" s="3" t="s">
        <v>261</v>
      </c>
      <c r="BM194" s="227" t="s">
        <v>1078</v>
      </c>
    </row>
    <row r="195" s="26" customFormat="true" ht="21.75" hidden="false" customHeight="true" outlineLevel="0" collapsed="false">
      <c r="A195" s="19"/>
      <c r="B195" s="20"/>
      <c r="C195" s="229" t="s">
        <v>1079</v>
      </c>
      <c r="D195" s="229" t="s">
        <v>220</v>
      </c>
      <c r="E195" s="230" t="s">
        <v>1080</v>
      </c>
      <c r="F195" s="231" t="s">
        <v>1081</v>
      </c>
      <c r="G195" s="232" t="s">
        <v>212</v>
      </c>
      <c r="H195" s="233" t="n">
        <v>110</v>
      </c>
      <c r="I195" s="234" t="n">
        <v>0.65</v>
      </c>
      <c r="J195" s="234" t="n">
        <f aca="false">ROUND(I195*H195,2)</f>
        <v>71.5</v>
      </c>
      <c r="K195" s="235"/>
      <c r="L195" s="236"/>
      <c r="M195" s="237"/>
      <c r="N195" s="238" t="s">
        <v>36</v>
      </c>
      <c r="O195" s="225" t="n">
        <v>0</v>
      </c>
      <c r="P195" s="225" t="n">
        <f aca="false">O195*H195</f>
        <v>0</v>
      </c>
      <c r="Q195" s="225" t="n">
        <v>0</v>
      </c>
      <c r="R195" s="225" t="n">
        <f aca="false">Q195*H195</f>
        <v>0</v>
      </c>
      <c r="S195" s="225" t="n">
        <v>0</v>
      </c>
      <c r="T195" s="226" t="n">
        <f aca="false">S195*H195</f>
        <v>0</v>
      </c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R195" s="227" t="s">
        <v>224</v>
      </c>
      <c r="AT195" s="227" t="s">
        <v>220</v>
      </c>
      <c r="AU195" s="227" t="s">
        <v>161</v>
      </c>
      <c r="AY195" s="3" t="s">
        <v>158</v>
      </c>
      <c r="BE195" s="228" t="n">
        <f aca="false">IF(N195="základná",J195,0)</f>
        <v>0</v>
      </c>
      <c r="BF195" s="228" t="n">
        <f aca="false">IF(N195="znížená",J195,0)</f>
        <v>71.5</v>
      </c>
      <c r="BG195" s="228" t="n">
        <f aca="false">IF(N195="zákl. prenesená",J195,0)</f>
        <v>0</v>
      </c>
      <c r="BH195" s="228" t="n">
        <f aca="false">IF(N195="zníž. prenesená",J195,0)</f>
        <v>0</v>
      </c>
      <c r="BI195" s="228" t="n">
        <f aca="false">IF(N195="nulová",J195,0)</f>
        <v>0</v>
      </c>
      <c r="BJ195" s="3" t="s">
        <v>161</v>
      </c>
      <c r="BK195" s="228" t="n">
        <f aca="false">ROUND(I195*H195,2)</f>
        <v>71.5</v>
      </c>
      <c r="BL195" s="3" t="s">
        <v>261</v>
      </c>
      <c r="BM195" s="227" t="s">
        <v>1082</v>
      </c>
    </row>
    <row r="196" s="26" customFormat="true" ht="62.7" hidden="false" customHeight="true" outlineLevel="0" collapsed="false">
      <c r="A196" s="19"/>
      <c r="B196" s="20"/>
      <c r="C196" s="229" t="s">
        <v>1083</v>
      </c>
      <c r="D196" s="229" t="s">
        <v>220</v>
      </c>
      <c r="E196" s="230" t="s">
        <v>1084</v>
      </c>
      <c r="F196" s="231" t="s">
        <v>1085</v>
      </c>
      <c r="G196" s="232" t="s">
        <v>217</v>
      </c>
      <c r="H196" s="233" t="n">
        <v>58</v>
      </c>
      <c r="I196" s="234" t="n">
        <v>3.33</v>
      </c>
      <c r="J196" s="234" t="n">
        <f aca="false">ROUND(I196*H196,2)</f>
        <v>193.14</v>
      </c>
      <c r="K196" s="235"/>
      <c r="L196" s="236"/>
      <c r="M196" s="237"/>
      <c r="N196" s="238" t="s">
        <v>36</v>
      </c>
      <c r="O196" s="225" t="n">
        <v>0</v>
      </c>
      <c r="P196" s="225" t="n">
        <f aca="false">O196*H196</f>
        <v>0</v>
      </c>
      <c r="Q196" s="225" t="n">
        <v>7E-005</v>
      </c>
      <c r="R196" s="225" t="n">
        <f aca="false">Q196*H196</f>
        <v>0.00406</v>
      </c>
      <c r="S196" s="225" t="n">
        <v>0</v>
      </c>
      <c r="T196" s="226" t="n">
        <f aca="false">S196*H196</f>
        <v>0</v>
      </c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R196" s="227" t="s">
        <v>224</v>
      </c>
      <c r="AT196" s="227" t="s">
        <v>220</v>
      </c>
      <c r="AU196" s="227" t="s">
        <v>161</v>
      </c>
      <c r="AY196" s="3" t="s">
        <v>158</v>
      </c>
      <c r="BE196" s="228" t="n">
        <f aca="false">IF(N196="základná",J196,0)</f>
        <v>0</v>
      </c>
      <c r="BF196" s="228" t="n">
        <f aca="false">IF(N196="znížená",J196,0)</f>
        <v>193.14</v>
      </c>
      <c r="BG196" s="228" t="n">
        <f aca="false">IF(N196="zákl. prenesená",J196,0)</f>
        <v>0</v>
      </c>
      <c r="BH196" s="228" t="n">
        <f aca="false">IF(N196="zníž. prenesená",J196,0)</f>
        <v>0</v>
      </c>
      <c r="BI196" s="228" t="n">
        <f aca="false">IF(N196="nulová",J196,0)</f>
        <v>0</v>
      </c>
      <c r="BJ196" s="3" t="s">
        <v>161</v>
      </c>
      <c r="BK196" s="228" t="n">
        <f aca="false">ROUND(I196*H196,2)</f>
        <v>193.14</v>
      </c>
      <c r="BL196" s="3" t="s">
        <v>261</v>
      </c>
      <c r="BM196" s="227" t="s">
        <v>1086</v>
      </c>
    </row>
    <row r="197" s="26" customFormat="true" ht="33" hidden="false" customHeight="true" outlineLevel="0" collapsed="false">
      <c r="A197" s="19"/>
      <c r="B197" s="20"/>
      <c r="C197" s="229" t="s">
        <v>1087</v>
      </c>
      <c r="D197" s="229" t="s">
        <v>220</v>
      </c>
      <c r="E197" s="230" t="s">
        <v>1088</v>
      </c>
      <c r="F197" s="231" t="s">
        <v>1089</v>
      </c>
      <c r="G197" s="232" t="s">
        <v>1090</v>
      </c>
      <c r="H197" s="233" t="n">
        <v>5</v>
      </c>
      <c r="I197" s="234" t="n">
        <v>43.12</v>
      </c>
      <c r="J197" s="234" t="n">
        <f aca="false">ROUND(I197*H197,2)</f>
        <v>215.6</v>
      </c>
      <c r="K197" s="235"/>
      <c r="L197" s="236"/>
      <c r="M197" s="237"/>
      <c r="N197" s="238" t="s">
        <v>36</v>
      </c>
      <c r="O197" s="225" t="n">
        <v>0</v>
      </c>
      <c r="P197" s="225" t="n">
        <f aca="false">O197*H197</f>
        <v>0</v>
      </c>
      <c r="Q197" s="225" t="n">
        <v>0</v>
      </c>
      <c r="R197" s="225" t="n">
        <f aca="false">Q197*H197</f>
        <v>0</v>
      </c>
      <c r="S197" s="225" t="n">
        <v>0</v>
      </c>
      <c r="T197" s="226" t="n">
        <f aca="false">S197*H197</f>
        <v>0</v>
      </c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R197" s="227" t="s">
        <v>224</v>
      </c>
      <c r="AT197" s="227" t="s">
        <v>220</v>
      </c>
      <c r="AU197" s="227" t="s">
        <v>161</v>
      </c>
      <c r="AY197" s="3" t="s">
        <v>158</v>
      </c>
      <c r="BE197" s="228" t="n">
        <f aca="false">IF(N197="základná",J197,0)</f>
        <v>0</v>
      </c>
      <c r="BF197" s="228" t="n">
        <f aca="false">IF(N197="znížená",J197,0)</f>
        <v>215.6</v>
      </c>
      <c r="BG197" s="228" t="n">
        <f aca="false">IF(N197="zákl. prenesená",J197,0)</f>
        <v>0</v>
      </c>
      <c r="BH197" s="228" t="n">
        <f aca="false">IF(N197="zníž. prenesená",J197,0)</f>
        <v>0</v>
      </c>
      <c r="BI197" s="228" t="n">
        <f aca="false">IF(N197="nulová",J197,0)</f>
        <v>0</v>
      </c>
      <c r="BJ197" s="3" t="s">
        <v>161</v>
      </c>
      <c r="BK197" s="228" t="n">
        <f aca="false">ROUND(I197*H197,2)</f>
        <v>215.6</v>
      </c>
      <c r="BL197" s="3" t="s">
        <v>261</v>
      </c>
      <c r="BM197" s="227" t="s">
        <v>1091</v>
      </c>
    </row>
    <row r="198" s="26" customFormat="true" ht="21.75" hidden="false" customHeight="true" outlineLevel="0" collapsed="false">
      <c r="A198" s="19"/>
      <c r="B198" s="20"/>
      <c r="C198" s="216" t="s">
        <v>1092</v>
      </c>
      <c r="D198" s="216" t="s">
        <v>162</v>
      </c>
      <c r="E198" s="217" t="s">
        <v>1093</v>
      </c>
      <c r="F198" s="218" t="s">
        <v>1094</v>
      </c>
      <c r="G198" s="219" t="s">
        <v>217</v>
      </c>
      <c r="H198" s="220" t="n">
        <v>1</v>
      </c>
      <c r="I198" s="221" t="n">
        <v>39.82</v>
      </c>
      <c r="J198" s="221" t="n">
        <f aca="false">ROUND(I198*H198,2)</f>
        <v>39.82</v>
      </c>
      <c r="K198" s="222"/>
      <c r="L198" s="25"/>
      <c r="M198" s="223"/>
      <c r="N198" s="224" t="s">
        <v>36</v>
      </c>
      <c r="O198" s="225" t="n">
        <v>0.58542</v>
      </c>
      <c r="P198" s="225" t="n">
        <f aca="false">O198*H198</f>
        <v>0.58542</v>
      </c>
      <c r="Q198" s="225" t="n">
        <v>9E-005</v>
      </c>
      <c r="R198" s="225" t="n">
        <f aca="false">Q198*H198</f>
        <v>9E-005</v>
      </c>
      <c r="S198" s="225" t="n">
        <v>0</v>
      </c>
      <c r="T198" s="226" t="n">
        <f aca="false">S198*H198</f>
        <v>0</v>
      </c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R198" s="227" t="s">
        <v>261</v>
      </c>
      <c r="AT198" s="227" t="s">
        <v>162</v>
      </c>
      <c r="AU198" s="227" t="s">
        <v>161</v>
      </c>
      <c r="AY198" s="3" t="s">
        <v>158</v>
      </c>
      <c r="BE198" s="228" t="n">
        <f aca="false">IF(N198="základná",J198,0)</f>
        <v>0</v>
      </c>
      <c r="BF198" s="228" t="n">
        <f aca="false">IF(N198="znížená",J198,0)</f>
        <v>39.82</v>
      </c>
      <c r="BG198" s="228" t="n">
        <f aca="false">IF(N198="zákl. prenesená",J198,0)</f>
        <v>0</v>
      </c>
      <c r="BH198" s="228" t="n">
        <f aca="false">IF(N198="zníž. prenesená",J198,0)</f>
        <v>0</v>
      </c>
      <c r="BI198" s="228" t="n">
        <f aca="false">IF(N198="nulová",J198,0)</f>
        <v>0</v>
      </c>
      <c r="BJ198" s="3" t="s">
        <v>161</v>
      </c>
      <c r="BK198" s="228" t="n">
        <f aca="false">ROUND(I198*H198,2)</f>
        <v>39.82</v>
      </c>
      <c r="BL198" s="3" t="s">
        <v>261</v>
      </c>
      <c r="BM198" s="227" t="s">
        <v>1095</v>
      </c>
    </row>
    <row r="199" s="26" customFormat="true" ht="37.8" hidden="false" customHeight="true" outlineLevel="0" collapsed="false">
      <c r="A199" s="19"/>
      <c r="B199" s="20"/>
      <c r="C199" s="229" t="s">
        <v>1096</v>
      </c>
      <c r="D199" s="229" t="s">
        <v>220</v>
      </c>
      <c r="E199" s="230" t="s">
        <v>1097</v>
      </c>
      <c r="F199" s="231" t="s">
        <v>1098</v>
      </c>
      <c r="G199" s="232" t="s">
        <v>217</v>
      </c>
      <c r="H199" s="233" t="n">
        <v>1</v>
      </c>
      <c r="I199" s="234" t="n">
        <v>743.09</v>
      </c>
      <c r="J199" s="234" t="n">
        <f aca="false">ROUND(I199*H199,2)</f>
        <v>743.09</v>
      </c>
      <c r="K199" s="235"/>
      <c r="L199" s="236"/>
      <c r="M199" s="237"/>
      <c r="N199" s="238" t="s">
        <v>36</v>
      </c>
      <c r="O199" s="225" t="n">
        <v>0</v>
      </c>
      <c r="P199" s="225" t="n">
        <f aca="false">O199*H199</f>
        <v>0</v>
      </c>
      <c r="Q199" s="225" t="n">
        <v>0.013</v>
      </c>
      <c r="R199" s="225" t="n">
        <f aca="false">Q199*H199</f>
        <v>0.013</v>
      </c>
      <c r="S199" s="225" t="n">
        <v>0</v>
      </c>
      <c r="T199" s="226" t="n">
        <f aca="false">S199*H199</f>
        <v>0</v>
      </c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R199" s="227" t="s">
        <v>224</v>
      </c>
      <c r="AT199" s="227" t="s">
        <v>220</v>
      </c>
      <c r="AU199" s="227" t="s">
        <v>161</v>
      </c>
      <c r="AY199" s="3" t="s">
        <v>158</v>
      </c>
      <c r="BE199" s="228" t="n">
        <f aca="false">IF(N199="základná",J199,0)</f>
        <v>0</v>
      </c>
      <c r="BF199" s="228" t="n">
        <f aca="false">IF(N199="znížená",J199,0)</f>
        <v>743.09</v>
      </c>
      <c r="BG199" s="228" t="n">
        <f aca="false">IF(N199="zákl. prenesená",J199,0)</f>
        <v>0</v>
      </c>
      <c r="BH199" s="228" t="n">
        <f aca="false">IF(N199="zníž. prenesená",J199,0)</f>
        <v>0</v>
      </c>
      <c r="BI199" s="228" t="n">
        <f aca="false">IF(N199="nulová",J199,0)</f>
        <v>0</v>
      </c>
      <c r="BJ199" s="3" t="s">
        <v>161</v>
      </c>
      <c r="BK199" s="228" t="n">
        <f aca="false">ROUND(I199*H199,2)</f>
        <v>743.09</v>
      </c>
      <c r="BL199" s="3" t="s">
        <v>261</v>
      </c>
      <c r="BM199" s="227" t="s">
        <v>1099</v>
      </c>
    </row>
    <row r="200" s="26" customFormat="true" ht="21.75" hidden="false" customHeight="true" outlineLevel="0" collapsed="false">
      <c r="A200" s="19"/>
      <c r="B200" s="20"/>
      <c r="C200" s="216" t="s">
        <v>1100</v>
      </c>
      <c r="D200" s="216" t="s">
        <v>162</v>
      </c>
      <c r="E200" s="217" t="s">
        <v>1101</v>
      </c>
      <c r="F200" s="218" t="s">
        <v>1102</v>
      </c>
      <c r="G200" s="219" t="s">
        <v>217</v>
      </c>
      <c r="H200" s="220" t="n">
        <v>1</v>
      </c>
      <c r="I200" s="221" t="n">
        <v>50.15</v>
      </c>
      <c r="J200" s="221" t="n">
        <f aca="false">ROUND(I200*H200,2)</f>
        <v>50.15</v>
      </c>
      <c r="K200" s="222"/>
      <c r="L200" s="25"/>
      <c r="M200" s="223"/>
      <c r="N200" s="224" t="s">
        <v>36</v>
      </c>
      <c r="O200" s="225" t="n">
        <v>0.60051</v>
      </c>
      <c r="P200" s="225" t="n">
        <f aca="false">O200*H200</f>
        <v>0.60051</v>
      </c>
      <c r="Q200" s="225" t="n">
        <v>9E-005</v>
      </c>
      <c r="R200" s="225" t="n">
        <f aca="false">Q200*H200</f>
        <v>9E-005</v>
      </c>
      <c r="S200" s="225" t="n">
        <v>0</v>
      </c>
      <c r="T200" s="226" t="n">
        <f aca="false">S200*H200</f>
        <v>0</v>
      </c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R200" s="227" t="s">
        <v>261</v>
      </c>
      <c r="AT200" s="227" t="s">
        <v>162</v>
      </c>
      <c r="AU200" s="227" t="s">
        <v>161</v>
      </c>
      <c r="AY200" s="3" t="s">
        <v>158</v>
      </c>
      <c r="BE200" s="228" t="n">
        <f aca="false">IF(N200="základná",J200,0)</f>
        <v>0</v>
      </c>
      <c r="BF200" s="228" t="n">
        <f aca="false">IF(N200="znížená",J200,0)</f>
        <v>50.15</v>
      </c>
      <c r="BG200" s="228" t="n">
        <f aca="false">IF(N200="zákl. prenesená",J200,0)</f>
        <v>0</v>
      </c>
      <c r="BH200" s="228" t="n">
        <f aca="false">IF(N200="zníž. prenesená",J200,0)</f>
        <v>0</v>
      </c>
      <c r="BI200" s="228" t="n">
        <f aca="false">IF(N200="nulová",J200,0)</f>
        <v>0</v>
      </c>
      <c r="BJ200" s="3" t="s">
        <v>161</v>
      </c>
      <c r="BK200" s="228" t="n">
        <f aca="false">ROUND(I200*H200,2)</f>
        <v>50.15</v>
      </c>
      <c r="BL200" s="3" t="s">
        <v>261</v>
      </c>
      <c r="BM200" s="227" t="s">
        <v>1103</v>
      </c>
    </row>
    <row r="201" s="26" customFormat="true" ht="37.8" hidden="false" customHeight="true" outlineLevel="0" collapsed="false">
      <c r="A201" s="19"/>
      <c r="B201" s="20"/>
      <c r="C201" s="229" t="s">
        <v>1104</v>
      </c>
      <c r="D201" s="229" t="s">
        <v>220</v>
      </c>
      <c r="E201" s="230" t="s">
        <v>1105</v>
      </c>
      <c r="F201" s="231" t="s">
        <v>1106</v>
      </c>
      <c r="G201" s="232" t="s">
        <v>217</v>
      </c>
      <c r="H201" s="233" t="n">
        <v>1</v>
      </c>
      <c r="I201" s="234" t="n">
        <v>803.72</v>
      </c>
      <c r="J201" s="234" t="n">
        <f aca="false">ROUND(I201*H201,2)</f>
        <v>803.72</v>
      </c>
      <c r="K201" s="235"/>
      <c r="L201" s="236"/>
      <c r="M201" s="237"/>
      <c r="N201" s="238" t="s">
        <v>36</v>
      </c>
      <c r="O201" s="225" t="n">
        <v>0</v>
      </c>
      <c r="P201" s="225" t="n">
        <f aca="false">O201*H201</f>
        <v>0</v>
      </c>
      <c r="Q201" s="225" t="n">
        <v>0</v>
      </c>
      <c r="R201" s="225" t="n">
        <f aca="false">Q201*H201</f>
        <v>0</v>
      </c>
      <c r="S201" s="225" t="n">
        <v>0</v>
      </c>
      <c r="T201" s="226" t="n">
        <f aca="false">S201*H201</f>
        <v>0</v>
      </c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R201" s="227" t="s">
        <v>224</v>
      </c>
      <c r="AT201" s="227" t="s">
        <v>220</v>
      </c>
      <c r="AU201" s="227" t="s">
        <v>161</v>
      </c>
      <c r="AY201" s="3" t="s">
        <v>158</v>
      </c>
      <c r="BE201" s="228" t="n">
        <f aca="false">IF(N201="základná",J201,0)</f>
        <v>0</v>
      </c>
      <c r="BF201" s="228" t="n">
        <f aca="false">IF(N201="znížená",J201,0)</f>
        <v>803.72</v>
      </c>
      <c r="BG201" s="228" t="n">
        <f aca="false">IF(N201="zákl. prenesená",J201,0)</f>
        <v>0</v>
      </c>
      <c r="BH201" s="228" t="n">
        <f aca="false">IF(N201="zníž. prenesená",J201,0)</f>
        <v>0</v>
      </c>
      <c r="BI201" s="228" t="n">
        <f aca="false">IF(N201="nulová",J201,0)</f>
        <v>0</v>
      </c>
      <c r="BJ201" s="3" t="s">
        <v>161</v>
      </c>
      <c r="BK201" s="228" t="n">
        <f aca="false">ROUND(I201*H201,2)</f>
        <v>803.72</v>
      </c>
      <c r="BL201" s="3" t="s">
        <v>261</v>
      </c>
      <c r="BM201" s="227" t="s">
        <v>1107</v>
      </c>
    </row>
    <row r="202" s="26" customFormat="true" ht="16.5" hidden="false" customHeight="true" outlineLevel="0" collapsed="false">
      <c r="A202" s="19"/>
      <c r="B202" s="20"/>
      <c r="C202" s="216" t="s">
        <v>1108</v>
      </c>
      <c r="D202" s="216" t="s">
        <v>162</v>
      </c>
      <c r="E202" s="217" t="s">
        <v>1109</v>
      </c>
      <c r="F202" s="218" t="s">
        <v>1110</v>
      </c>
      <c r="G202" s="219" t="s">
        <v>217</v>
      </c>
      <c r="H202" s="220" t="n">
        <v>2</v>
      </c>
      <c r="I202" s="221" t="n">
        <v>85</v>
      </c>
      <c r="J202" s="221" t="n">
        <f aca="false">ROUND(I202*H202,2)</f>
        <v>170</v>
      </c>
      <c r="K202" s="222"/>
      <c r="L202" s="25"/>
      <c r="M202" s="223"/>
      <c r="N202" s="224" t="s">
        <v>36</v>
      </c>
      <c r="O202" s="225" t="n">
        <v>0.672</v>
      </c>
      <c r="P202" s="225" t="n">
        <f aca="false">O202*H202</f>
        <v>1.344</v>
      </c>
      <c r="Q202" s="225" t="n">
        <v>0</v>
      </c>
      <c r="R202" s="225" t="n">
        <f aca="false">Q202*H202</f>
        <v>0</v>
      </c>
      <c r="S202" s="225" t="n">
        <v>0</v>
      </c>
      <c r="T202" s="226" t="n">
        <f aca="false">S202*H202</f>
        <v>0</v>
      </c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R202" s="227" t="s">
        <v>261</v>
      </c>
      <c r="AT202" s="227" t="s">
        <v>162</v>
      </c>
      <c r="AU202" s="227" t="s">
        <v>161</v>
      </c>
      <c r="AY202" s="3" t="s">
        <v>158</v>
      </c>
      <c r="BE202" s="228" t="n">
        <f aca="false">IF(N202="základná",J202,0)</f>
        <v>0</v>
      </c>
      <c r="BF202" s="228" t="n">
        <f aca="false">IF(N202="znížená",J202,0)</f>
        <v>170</v>
      </c>
      <c r="BG202" s="228" t="n">
        <f aca="false">IF(N202="zákl. prenesená",J202,0)</f>
        <v>0</v>
      </c>
      <c r="BH202" s="228" t="n">
        <f aca="false">IF(N202="zníž. prenesená",J202,0)</f>
        <v>0</v>
      </c>
      <c r="BI202" s="228" t="n">
        <f aca="false">IF(N202="nulová",J202,0)</f>
        <v>0</v>
      </c>
      <c r="BJ202" s="3" t="s">
        <v>161</v>
      </c>
      <c r="BK202" s="228" t="n">
        <f aca="false">ROUND(I202*H202,2)</f>
        <v>170</v>
      </c>
      <c r="BL202" s="3" t="s">
        <v>261</v>
      </c>
      <c r="BM202" s="227" t="s">
        <v>1111</v>
      </c>
    </row>
    <row r="203" s="26" customFormat="true" ht="37.8" hidden="false" customHeight="true" outlineLevel="0" collapsed="false">
      <c r="A203" s="19"/>
      <c r="B203" s="20"/>
      <c r="C203" s="229" t="s">
        <v>1112</v>
      </c>
      <c r="D203" s="229" t="s">
        <v>220</v>
      </c>
      <c r="E203" s="230" t="s">
        <v>1113</v>
      </c>
      <c r="F203" s="231" t="s">
        <v>1114</v>
      </c>
      <c r="G203" s="232" t="s">
        <v>217</v>
      </c>
      <c r="H203" s="233" t="n">
        <v>2</v>
      </c>
      <c r="I203" s="234" t="n">
        <v>124.99</v>
      </c>
      <c r="J203" s="234" t="n">
        <f aca="false">ROUND(I203*H203,2)</f>
        <v>249.98</v>
      </c>
      <c r="K203" s="235"/>
      <c r="L203" s="236"/>
      <c r="M203" s="237"/>
      <c r="N203" s="238" t="s">
        <v>36</v>
      </c>
      <c r="O203" s="225" t="n">
        <v>0</v>
      </c>
      <c r="P203" s="225" t="n">
        <f aca="false">O203*H203</f>
        <v>0</v>
      </c>
      <c r="Q203" s="225" t="n">
        <v>0.0162</v>
      </c>
      <c r="R203" s="225" t="n">
        <f aca="false">Q203*H203</f>
        <v>0.0324</v>
      </c>
      <c r="S203" s="225" t="n">
        <v>0</v>
      </c>
      <c r="T203" s="226" t="n">
        <f aca="false">S203*H203</f>
        <v>0</v>
      </c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R203" s="227" t="s">
        <v>224</v>
      </c>
      <c r="AT203" s="227" t="s">
        <v>220</v>
      </c>
      <c r="AU203" s="227" t="s">
        <v>161</v>
      </c>
      <c r="AY203" s="3" t="s">
        <v>158</v>
      </c>
      <c r="BE203" s="228" t="n">
        <f aca="false">IF(N203="základná",J203,0)</f>
        <v>0</v>
      </c>
      <c r="BF203" s="228" t="n">
        <f aca="false">IF(N203="znížená",J203,0)</f>
        <v>249.98</v>
      </c>
      <c r="BG203" s="228" t="n">
        <f aca="false">IF(N203="zákl. prenesená",J203,0)</f>
        <v>0</v>
      </c>
      <c r="BH203" s="228" t="n">
        <f aca="false">IF(N203="zníž. prenesená",J203,0)</f>
        <v>0</v>
      </c>
      <c r="BI203" s="228" t="n">
        <f aca="false">IF(N203="nulová",J203,0)</f>
        <v>0</v>
      </c>
      <c r="BJ203" s="3" t="s">
        <v>161</v>
      </c>
      <c r="BK203" s="228" t="n">
        <f aca="false">ROUND(I203*H203,2)</f>
        <v>249.98</v>
      </c>
      <c r="BL203" s="3" t="s">
        <v>261</v>
      </c>
      <c r="BM203" s="227" t="s">
        <v>1115</v>
      </c>
    </row>
    <row r="204" s="200" customFormat="true" ht="25.9" hidden="false" customHeight="true" outlineLevel="0" collapsed="false">
      <c r="B204" s="201"/>
      <c r="C204" s="202"/>
      <c r="D204" s="203" t="s">
        <v>69</v>
      </c>
      <c r="E204" s="204" t="s">
        <v>220</v>
      </c>
      <c r="F204" s="204" t="s">
        <v>1116</v>
      </c>
      <c r="G204" s="202"/>
      <c r="H204" s="202"/>
      <c r="I204" s="202"/>
      <c r="J204" s="205" t="n">
        <f aca="false">BK204</f>
        <v>0</v>
      </c>
      <c r="K204" s="202"/>
      <c r="L204" s="206"/>
      <c r="M204" s="207"/>
      <c r="N204" s="208"/>
      <c r="O204" s="208"/>
      <c r="P204" s="209" t="n">
        <v>0</v>
      </c>
      <c r="Q204" s="208"/>
      <c r="R204" s="209" t="n">
        <v>0</v>
      </c>
      <c r="S204" s="208"/>
      <c r="T204" s="210" t="n">
        <v>0</v>
      </c>
      <c r="AR204" s="211" t="s">
        <v>168</v>
      </c>
      <c r="AT204" s="212" t="s">
        <v>69</v>
      </c>
      <c r="AU204" s="212" t="s">
        <v>70</v>
      </c>
      <c r="AY204" s="211" t="s">
        <v>158</v>
      </c>
      <c r="BK204" s="213" t="n">
        <v>0</v>
      </c>
    </row>
    <row r="205" s="200" customFormat="true" ht="25.9" hidden="false" customHeight="true" outlineLevel="0" collapsed="false">
      <c r="B205" s="201"/>
      <c r="C205" s="202"/>
      <c r="D205" s="203" t="s">
        <v>69</v>
      </c>
      <c r="E205" s="204" t="s">
        <v>1117</v>
      </c>
      <c r="F205" s="204" t="s">
        <v>1118</v>
      </c>
      <c r="G205" s="202"/>
      <c r="H205" s="202"/>
      <c r="I205" s="202"/>
      <c r="J205" s="205" t="n">
        <f aca="false">BK205</f>
        <v>1435.03</v>
      </c>
      <c r="K205" s="202"/>
      <c r="L205" s="206"/>
      <c r="M205" s="207"/>
      <c r="N205" s="208"/>
      <c r="O205" s="208"/>
      <c r="P205" s="209" t="n">
        <f aca="false">SUM(P206:P209)</f>
        <v>40.28</v>
      </c>
      <c r="Q205" s="208"/>
      <c r="R205" s="209" t="n">
        <f aca="false">SUM(R206:R209)</f>
        <v>0</v>
      </c>
      <c r="S205" s="208"/>
      <c r="T205" s="210" t="n">
        <f aca="false">SUM(T206:T209)</f>
        <v>0</v>
      </c>
      <c r="AR205" s="211" t="s">
        <v>166</v>
      </c>
      <c r="AT205" s="212" t="s">
        <v>69</v>
      </c>
      <c r="AU205" s="212" t="s">
        <v>70</v>
      </c>
      <c r="AY205" s="211" t="s">
        <v>158</v>
      </c>
      <c r="BK205" s="213" t="n">
        <f aca="false">SUM(BK206:BK209)</f>
        <v>1435.03</v>
      </c>
    </row>
    <row r="206" s="26" customFormat="true" ht="37.8" hidden="false" customHeight="true" outlineLevel="0" collapsed="false">
      <c r="A206" s="19"/>
      <c r="B206" s="20"/>
      <c r="C206" s="216" t="s">
        <v>1119</v>
      </c>
      <c r="D206" s="216" t="s">
        <v>162</v>
      </c>
      <c r="E206" s="217" t="s">
        <v>1120</v>
      </c>
      <c r="F206" s="218" t="s">
        <v>1121</v>
      </c>
      <c r="G206" s="219" t="s">
        <v>190</v>
      </c>
      <c r="H206" s="220" t="n">
        <v>24</v>
      </c>
      <c r="I206" s="221" t="n">
        <v>16.25</v>
      </c>
      <c r="J206" s="221" t="n">
        <f aca="false">ROUND(I206*H206,2)</f>
        <v>390</v>
      </c>
      <c r="K206" s="222"/>
      <c r="L206" s="25"/>
      <c r="M206" s="223"/>
      <c r="N206" s="224" t="s">
        <v>36</v>
      </c>
      <c r="O206" s="225" t="n">
        <v>1.06</v>
      </c>
      <c r="P206" s="225" t="n">
        <f aca="false">O206*H206</f>
        <v>25.44</v>
      </c>
      <c r="Q206" s="225" t="n">
        <v>0</v>
      </c>
      <c r="R206" s="225" t="n">
        <f aca="false">Q206*H206</f>
        <v>0</v>
      </c>
      <c r="S206" s="225" t="n">
        <v>0</v>
      </c>
      <c r="T206" s="226" t="n">
        <f aca="false">S206*H206</f>
        <v>0</v>
      </c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R206" s="227" t="s">
        <v>1011</v>
      </c>
      <c r="AT206" s="227" t="s">
        <v>162</v>
      </c>
      <c r="AU206" s="227" t="s">
        <v>78</v>
      </c>
      <c r="AY206" s="3" t="s">
        <v>158</v>
      </c>
      <c r="BE206" s="228" t="n">
        <f aca="false">IF(N206="základná",J206,0)</f>
        <v>0</v>
      </c>
      <c r="BF206" s="228" t="n">
        <f aca="false">IF(N206="znížená",J206,0)</f>
        <v>390</v>
      </c>
      <c r="BG206" s="228" t="n">
        <f aca="false">IF(N206="zákl. prenesená",J206,0)</f>
        <v>0</v>
      </c>
      <c r="BH206" s="228" t="n">
        <f aca="false">IF(N206="zníž. prenesená",J206,0)</f>
        <v>0</v>
      </c>
      <c r="BI206" s="228" t="n">
        <f aca="false">IF(N206="nulová",J206,0)</f>
        <v>0</v>
      </c>
      <c r="BJ206" s="3" t="s">
        <v>161</v>
      </c>
      <c r="BK206" s="228" t="n">
        <f aca="false">ROUND(I206*H206,2)</f>
        <v>390</v>
      </c>
      <c r="BL206" s="3" t="s">
        <v>1011</v>
      </c>
      <c r="BM206" s="227" t="s">
        <v>1122</v>
      </c>
    </row>
    <row r="207" s="26" customFormat="true" ht="33" hidden="false" customHeight="true" outlineLevel="0" collapsed="false">
      <c r="A207" s="19"/>
      <c r="B207" s="20"/>
      <c r="C207" s="216" t="s">
        <v>1123</v>
      </c>
      <c r="D207" s="216" t="s">
        <v>162</v>
      </c>
      <c r="E207" s="217" t="s">
        <v>1124</v>
      </c>
      <c r="F207" s="218" t="s">
        <v>1125</v>
      </c>
      <c r="G207" s="219" t="s">
        <v>190</v>
      </c>
      <c r="H207" s="220" t="n">
        <v>14</v>
      </c>
      <c r="I207" s="221" t="n">
        <v>21.06</v>
      </c>
      <c r="J207" s="221" t="n">
        <f aca="false">ROUND(I207*H207,2)</f>
        <v>294.84</v>
      </c>
      <c r="K207" s="222"/>
      <c r="L207" s="25"/>
      <c r="M207" s="223"/>
      <c r="N207" s="224" t="s">
        <v>36</v>
      </c>
      <c r="O207" s="225" t="n">
        <v>1.06</v>
      </c>
      <c r="P207" s="225" t="n">
        <f aca="false">O207*H207</f>
        <v>14.84</v>
      </c>
      <c r="Q207" s="225" t="n">
        <v>0</v>
      </c>
      <c r="R207" s="225" t="n">
        <f aca="false">Q207*H207</f>
        <v>0</v>
      </c>
      <c r="S207" s="225" t="n">
        <v>0</v>
      </c>
      <c r="T207" s="226" t="n">
        <f aca="false">S207*H207</f>
        <v>0</v>
      </c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R207" s="227" t="s">
        <v>1011</v>
      </c>
      <c r="AT207" s="227" t="s">
        <v>162</v>
      </c>
      <c r="AU207" s="227" t="s">
        <v>78</v>
      </c>
      <c r="AY207" s="3" t="s">
        <v>158</v>
      </c>
      <c r="BE207" s="228" t="n">
        <f aca="false">IF(N207="základná",J207,0)</f>
        <v>0</v>
      </c>
      <c r="BF207" s="228" t="n">
        <f aca="false">IF(N207="znížená",J207,0)</f>
        <v>294.84</v>
      </c>
      <c r="BG207" s="228" t="n">
        <f aca="false">IF(N207="zákl. prenesená",J207,0)</f>
        <v>0</v>
      </c>
      <c r="BH207" s="228" t="n">
        <f aca="false">IF(N207="zníž. prenesená",J207,0)</f>
        <v>0</v>
      </c>
      <c r="BI207" s="228" t="n">
        <f aca="false">IF(N207="nulová",J207,0)</f>
        <v>0</v>
      </c>
      <c r="BJ207" s="3" t="s">
        <v>161</v>
      </c>
      <c r="BK207" s="228" t="n">
        <f aca="false">ROUND(I207*H207,2)</f>
        <v>294.84</v>
      </c>
      <c r="BL207" s="3" t="s">
        <v>1011</v>
      </c>
      <c r="BM207" s="227" t="s">
        <v>1126</v>
      </c>
    </row>
    <row r="208" s="26" customFormat="true" ht="37.8" hidden="false" customHeight="true" outlineLevel="0" collapsed="false">
      <c r="A208" s="19"/>
      <c r="B208" s="20"/>
      <c r="C208" s="216" t="s">
        <v>1127</v>
      </c>
      <c r="D208" s="216" t="s">
        <v>162</v>
      </c>
      <c r="E208" s="217" t="s">
        <v>1128</v>
      </c>
      <c r="F208" s="218" t="s">
        <v>1129</v>
      </c>
      <c r="G208" s="219" t="s">
        <v>995</v>
      </c>
      <c r="H208" s="220" t="n">
        <v>1</v>
      </c>
      <c r="I208" s="221" t="n">
        <v>20.11</v>
      </c>
      <c r="J208" s="221" t="n">
        <f aca="false">ROUND(I208*H208,2)</f>
        <v>20.11</v>
      </c>
      <c r="K208" s="222"/>
      <c r="L208" s="25"/>
      <c r="M208" s="223"/>
      <c r="N208" s="224" t="s">
        <v>36</v>
      </c>
      <c r="O208" s="225" t="n">
        <v>0</v>
      </c>
      <c r="P208" s="225" t="n">
        <f aca="false">O208*H208</f>
        <v>0</v>
      </c>
      <c r="Q208" s="225" t="n">
        <v>0</v>
      </c>
      <c r="R208" s="225" t="n">
        <f aca="false">Q208*H208</f>
        <v>0</v>
      </c>
      <c r="S208" s="225" t="n">
        <v>0</v>
      </c>
      <c r="T208" s="226" t="n">
        <f aca="false">S208*H208</f>
        <v>0</v>
      </c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R208" s="227" t="s">
        <v>1130</v>
      </c>
      <c r="AT208" s="227" t="s">
        <v>162</v>
      </c>
      <c r="AU208" s="227" t="s">
        <v>78</v>
      </c>
      <c r="AY208" s="3" t="s">
        <v>158</v>
      </c>
      <c r="BE208" s="228" t="n">
        <f aca="false">IF(N208="základná",J208,0)</f>
        <v>0</v>
      </c>
      <c r="BF208" s="228" t="n">
        <f aca="false">IF(N208="znížená",J208,0)</f>
        <v>20.11</v>
      </c>
      <c r="BG208" s="228" t="n">
        <f aca="false">IF(N208="zákl. prenesená",J208,0)</f>
        <v>0</v>
      </c>
      <c r="BH208" s="228" t="n">
        <f aca="false">IF(N208="zníž. prenesená",J208,0)</f>
        <v>0</v>
      </c>
      <c r="BI208" s="228" t="n">
        <f aca="false">IF(N208="nulová",J208,0)</f>
        <v>0</v>
      </c>
      <c r="BJ208" s="3" t="s">
        <v>161</v>
      </c>
      <c r="BK208" s="228" t="n">
        <f aca="false">ROUND(I208*H208,2)</f>
        <v>20.11</v>
      </c>
      <c r="BL208" s="3" t="s">
        <v>1130</v>
      </c>
      <c r="BM208" s="227" t="s">
        <v>1131</v>
      </c>
    </row>
    <row r="209" s="26" customFormat="true" ht="24.15" hidden="false" customHeight="true" outlineLevel="0" collapsed="false">
      <c r="A209" s="19"/>
      <c r="B209" s="20"/>
      <c r="C209" s="216" t="s">
        <v>1132</v>
      </c>
      <c r="D209" s="216" t="s">
        <v>162</v>
      </c>
      <c r="E209" s="217" t="s">
        <v>1133</v>
      </c>
      <c r="F209" s="218" t="s">
        <v>1134</v>
      </c>
      <c r="G209" s="219" t="s">
        <v>190</v>
      </c>
      <c r="H209" s="220" t="n">
        <v>36</v>
      </c>
      <c r="I209" s="221" t="n">
        <v>20.28</v>
      </c>
      <c r="J209" s="221" t="n">
        <f aca="false">ROUND(I209*H209,2)</f>
        <v>730.08</v>
      </c>
      <c r="K209" s="222"/>
      <c r="L209" s="25"/>
      <c r="M209" s="239"/>
      <c r="N209" s="240" t="s">
        <v>36</v>
      </c>
      <c r="O209" s="241" t="n">
        <v>0</v>
      </c>
      <c r="P209" s="241" t="n">
        <f aca="false">O209*H209</f>
        <v>0</v>
      </c>
      <c r="Q209" s="241" t="n">
        <v>0</v>
      </c>
      <c r="R209" s="241" t="n">
        <f aca="false">Q209*H209</f>
        <v>0</v>
      </c>
      <c r="S209" s="241" t="n">
        <v>0</v>
      </c>
      <c r="T209" s="242" t="n">
        <f aca="false">S209*H209</f>
        <v>0</v>
      </c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R209" s="227" t="s">
        <v>1130</v>
      </c>
      <c r="AT209" s="227" t="s">
        <v>162</v>
      </c>
      <c r="AU209" s="227" t="s">
        <v>78</v>
      </c>
      <c r="AY209" s="3" t="s">
        <v>158</v>
      </c>
      <c r="BE209" s="228" t="n">
        <f aca="false">IF(N209="základná",J209,0)</f>
        <v>0</v>
      </c>
      <c r="BF209" s="228" t="n">
        <f aca="false">IF(N209="znížená",J209,0)</f>
        <v>730.08</v>
      </c>
      <c r="BG209" s="228" t="n">
        <f aca="false">IF(N209="zákl. prenesená",J209,0)</f>
        <v>0</v>
      </c>
      <c r="BH209" s="228" t="n">
        <f aca="false">IF(N209="zníž. prenesená",J209,0)</f>
        <v>0</v>
      </c>
      <c r="BI209" s="228" t="n">
        <f aca="false">IF(N209="nulová",J209,0)</f>
        <v>0</v>
      </c>
      <c r="BJ209" s="3" t="s">
        <v>161</v>
      </c>
      <c r="BK209" s="228" t="n">
        <f aca="false">ROUND(I209*H209,2)</f>
        <v>730.08</v>
      </c>
      <c r="BL209" s="3" t="s">
        <v>1130</v>
      </c>
      <c r="BM209" s="227" t="s">
        <v>1135</v>
      </c>
    </row>
    <row r="210" s="26" customFormat="true" ht="6.95" hidden="false" customHeight="true" outlineLevel="0" collapsed="false">
      <c r="A210" s="19"/>
      <c r="B210" s="53"/>
      <c r="C210" s="54"/>
      <c r="D210" s="54"/>
      <c r="E210" s="54"/>
      <c r="F210" s="54"/>
      <c r="G210" s="54"/>
      <c r="H210" s="54"/>
      <c r="I210" s="54"/>
      <c r="J210" s="54"/>
      <c r="K210" s="54"/>
      <c r="L210" s="25"/>
      <c r="M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</row>
  </sheetData>
  <sheetProtection algorithmName="SHA-512" hashValue="zMtlxTgyEO/orQzLf9uTvEsLTwTjEncHnjRAv8r/bt1+uvxd6xiZCyFZsJml0Q9MoAqPB5C28AR3ldgg0kaSDQ==" saltValue="FkbfNeTUe8TW/VUyvikbC2KPEGuTt7bFzG1WdGoK4sW6/iEVLIdh1rbdht+iLyNJRFcsRhZ6hmMsGdWPSrk6Jw==" spinCount="100000" sheet="true" password="f684" objects="true" scenarios="true" formatColumns="false" formatRows="false" autoFilter="false"/>
  <autoFilter ref="C124:K209"/>
  <mergeCells count="8">
    <mergeCell ref="L2:V2"/>
    <mergeCell ref="E7:H7"/>
    <mergeCell ref="E9:H9"/>
    <mergeCell ref="E27:H27"/>
    <mergeCell ref="E85:H85"/>
    <mergeCell ref="E87:H87"/>
    <mergeCell ref="E115:H115"/>
    <mergeCell ref="E117:H117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LibreOffice/6.1.5.2$Windows_X86_64 LibreOffice_project/90f8dcf33c87b3705e78202e3df5142b201bd805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2022-12-21T19:42:46Z</dcterms:created>
  <dc:creator>DESKTOP-9A8GI7C\Stanka</dc:creator>
  <dc:description/>
  <dc:language>sk-SK</dc:language>
  <cp:lastModifiedBy/>
  <cp:lastPrinted>2022-12-22T18:51:33Z</cp:lastPrinted>
  <dcterms:modified xsi:type="dcterms:W3CDTF">2022-12-22T18:55:26Z</dcterms:modified>
  <cp:revision>2</cp:revision>
  <dc:subject/>
  <dc:title/>
</cp:coreProperties>
</file>